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24519"/>
</workbook>
</file>

<file path=xl/calcChain.xml><?xml version="1.0" encoding="utf-8"?>
<calcChain xmlns="http://schemas.openxmlformats.org/spreadsheetml/2006/main">
  <c r="E72" i="1"/>
  <c r="E160"/>
  <c r="E123"/>
  <c r="E117"/>
  <c r="E115"/>
  <c r="E67"/>
  <c r="E68"/>
  <c r="E76"/>
  <c r="E69"/>
  <c r="E37"/>
  <c r="E31"/>
  <c r="D350"/>
  <c r="E340" l="1"/>
  <c r="E376"/>
  <c r="D376"/>
  <c r="D375" s="1"/>
  <c r="D374" s="1"/>
  <c r="D373" s="1"/>
  <c r="D399"/>
  <c r="D400"/>
  <c r="D431"/>
  <c r="D444"/>
  <c r="D160" l="1"/>
  <c r="D159" s="1"/>
  <c r="F94" l="1"/>
  <c r="F93"/>
  <c r="F91"/>
  <c r="F90"/>
  <c r="F88"/>
  <c r="F102" l="1"/>
  <c r="E100"/>
  <c r="F100" s="1"/>
  <c r="E377"/>
  <c r="E384"/>
  <c r="E391"/>
  <c r="E394"/>
  <c r="E401"/>
  <c r="E410"/>
  <c r="E415"/>
  <c r="E424"/>
  <c r="E428"/>
  <c r="E436"/>
  <c r="E431" s="1"/>
  <c r="E444"/>
  <c r="E77"/>
  <c r="E73"/>
  <c r="E70"/>
  <c r="E62"/>
  <c r="E56"/>
  <c r="E55" s="1"/>
  <c r="E53" s="1"/>
  <c r="E95"/>
  <c r="E350"/>
  <c r="F105"/>
  <c r="F104"/>
  <c r="F101"/>
  <c r="F99"/>
  <c r="F98"/>
  <c r="E414" l="1"/>
  <c r="F52"/>
  <c r="G52" s="1"/>
  <c r="E375"/>
  <c r="F107"/>
  <c r="E106"/>
  <c r="F106" s="1"/>
  <c r="E399" l="1"/>
  <c r="E374" s="1"/>
  <c r="E373" s="1"/>
  <c r="F158"/>
  <c r="F61"/>
  <c r="G61" s="1"/>
  <c r="G436"/>
  <c r="G431" s="1"/>
  <c r="G428"/>
  <c r="F436"/>
  <c r="F431" s="1"/>
  <c r="F428"/>
  <c r="G424"/>
  <c r="G415"/>
  <c r="G410"/>
  <c r="F424"/>
  <c r="F415"/>
  <c r="F410"/>
  <c r="G401"/>
  <c r="F401"/>
  <c r="G394"/>
  <c r="G391"/>
  <c r="F394"/>
  <c r="F391"/>
  <c r="G377"/>
  <c r="F377"/>
  <c r="F349"/>
  <c r="G349" s="1"/>
  <c r="F345"/>
  <c r="G345" s="1"/>
  <c r="G140"/>
  <c r="F140"/>
  <c r="G110"/>
  <c r="F110"/>
  <c r="G135"/>
  <c r="G125"/>
  <c r="F135"/>
  <c r="F125"/>
  <c r="G120"/>
  <c r="F120"/>
  <c r="G150"/>
  <c r="F150"/>
  <c r="F86"/>
  <c r="F85"/>
  <c r="F84"/>
  <c r="F83"/>
  <c r="G39"/>
  <c r="F39"/>
  <c r="F49"/>
  <c r="F92" s="1"/>
  <c r="F46"/>
  <c r="G46" s="1"/>
  <c r="F31"/>
  <c r="G31" s="1"/>
  <c r="G414" l="1"/>
  <c r="F414"/>
  <c r="F82"/>
  <c r="F340" l="1"/>
  <c r="G340" s="1"/>
  <c r="F80" l="1"/>
  <c r="F76"/>
  <c r="F108" l="1"/>
  <c r="G108" s="1"/>
  <c r="F78"/>
  <c r="G78" s="1"/>
  <c r="F69"/>
  <c r="G69" s="1"/>
  <c r="F60"/>
  <c r="G60" s="1"/>
  <c r="F427"/>
  <c r="G427" s="1"/>
  <c r="F406"/>
  <c r="G406" s="1"/>
  <c r="F387"/>
  <c r="F382"/>
  <c r="G382" s="1"/>
  <c r="F350"/>
  <c r="G350" s="1"/>
  <c r="F344"/>
  <c r="G344" s="1"/>
  <c r="E150"/>
  <c r="E140"/>
  <c r="E135"/>
  <c r="E125"/>
  <c r="E120"/>
  <c r="E110"/>
  <c r="E103"/>
  <c r="E97"/>
  <c r="E94"/>
  <c r="E93"/>
  <c r="E91"/>
  <c r="E90"/>
  <c r="E89"/>
  <c r="E88"/>
  <c r="E87"/>
  <c r="E86"/>
  <c r="E85"/>
  <c r="E84"/>
  <c r="E83"/>
  <c r="F75"/>
  <c r="G75" s="1"/>
  <c r="F72"/>
  <c r="G72" s="1"/>
  <c r="F71"/>
  <c r="G71" s="1"/>
  <c r="F68"/>
  <c r="G68" s="1"/>
  <c r="F57"/>
  <c r="G57" s="1"/>
  <c r="F44"/>
  <c r="G44" s="1"/>
  <c r="F29"/>
  <c r="G29" s="1"/>
  <c r="F103" l="1"/>
  <c r="G103" s="1"/>
  <c r="F95"/>
  <c r="G95" s="1"/>
  <c r="F117"/>
  <c r="G117" s="1"/>
  <c r="F89"/>
  <c r="F97"/>
  <c r="E124"/>
  <c r="F400"/>
  <c r="G400" s="1"/>
  <c r="E82"/>
  <c r="F87"/>
  <c r="G87" s="1"/>
  <c r="F444"/>
  <c r="F73"/>
  <c r="G73" s="1"/>
  <c r="E92"/>
  <c r="E96"/>
  <c r="F56"/>
  <c r="G56" s="1"/>
  <c r="E23"/>
  <c r="F37"/>
  <c r="G37" s="1"/>
  <c r="F384"/>
  <c r="F70"/>
  <c r="G70" s="1"/>
  <c r="F23" l="1"/>
  <c r="G23" s="1"/>
  <c r="E147"/>
  <c r="F147" s="1"/>
  <c r="G147" s="1"/>
  <c r="E81"/>
  <c r="F96"/>
  <c r="G96" s="1"/>
  <c r="F124"/>
  <c r="F399"/>
  <c r="G399" s="1"/>
  <c r="F115"/>
  <c r="G115" s="1"/>
  <c r="F67"/>
  <c r="G67" s="1"/>
  <c r="F77"/>
  <c r="G77" s="1"/>
  <c r="E145"/>
  <c r="E109"/>
  <c r="F55"/>
  <c r="G55" s="1"/>
  <c r="F375"/>
  <c r="G375" s="1"/>
  <c r="E153"/>
  <c r="F153" s="1"/>
  <c r="G153" s="1"/>
  <c r="F123"/>
  <c r="G123" s="1"/>
  <c r="F376"/>
  <c r="G376" s="1"/>
  <c r="E159" l="1"/>
  <c r="F159" s="1"/>
  <c r="G159" s="1"/>
  <c r="F145"/>
  <c r="G145" s="1"/>
  <c r="F81"/>
  <c r="G81" s="1"/>
  <c r="F109"/>
  <c r="G109" s="1"/>
  <c r="F53"/>
  <c r="G53" s="1"/>
  <c r="E139"/>
  <c r="E154" s="1"/>
  <c r="F374"/>
  <c r="G374" s="1"/>
  <c r="F373"/>
  <c r="G373" s="1"/>
  <c r="F160" l="1"/>
  <c r="G160" s="1"/>
  <c r="E155"/>
  <c r="F155" s="1"/>
  <c r="G155" s="1"/>
  <c r="F62"/>
  <c r="G62" s="1"/>
  <c r="E38"/>
  <c r="F139"/>
  <c r="G139" s="1"/>
  <c r="F154"/>
  <c r="G154" s="1"/>
  <c r="F38" l="1"/>
  <c r="G38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<sst xmlns="http://schemas.openxmlformats.org/spreadsheetml/2006/main" count="2226" uniqueCount="705">
  <si>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</si>
  <si>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</si>
  <si>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</si>
  <si>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</si>
  <si>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</si>
  <si>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</si>
  <si>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</si>
  <si>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</si>
  <si>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</si>
  <si>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</si>
  <si>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</si>
  <si>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</si>
  <si>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</si>
  <si>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</si>
  <si>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</si>
  <si>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</si>
  <si>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</si>
  <si>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</si>
  <si>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</si>
  <si>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</si>
  <si>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</si>
  <si>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</si>
  <si>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</si>
  <si>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</si>
  <si>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</si>
  <si>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</si>
  <si>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</si>
  <si>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</si>
  <si>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</si>
  <si>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</si>
  <si>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</si>
  <si>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</si>
  <si>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</si>
  <si>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</si>
  <si>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</si>
  <si>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</si>
  <si>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</si>
  <si>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</si>
  <si>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</si>
  <si>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</si>
  <si>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</si>
  <si>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</si>
  <si>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</si>
  <si>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</si>
  <si>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</si>
  <si>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</si>
  <si>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</si>
  <si>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</si>
  <si>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</si>
  <si>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</si>
  <si>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</si>
  <si>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</si>
  <si>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</si>
  <si>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</si>
  <si>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</si>
  <si>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</si>
  <si>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</si>
  <si>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</si>
  <si>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</si>
  <si>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</si>
  <si>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</si>
  <si>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</si>
  <si>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</si>
  <si>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</si>
  <si>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</si>
  <si>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</si>
  <si>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</si>
  <si>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</si>
  <si>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</si>
  <si>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</si>
  <si>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</si>
  <si>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</si>
  <si>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</si>
  <si>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</si>
  <si>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</si>
  <si>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</si>
  <si>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</si>
  <si>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</si>
  <si>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</si>
  <si>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</si>
  <si>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</si>
  <si>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</si>
  <si>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</si>
  <si>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</si>
  <si>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</si>
  <si>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</si>
  <si>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</si>
  <si>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</si>
  <si>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</si>
  <si>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</si>
  <si>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</si>
  <si>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</si>
  <si>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</si>
  <si>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</si>
  <si>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</si>
  <si>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</si>
  <si>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</si>
  <si>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</si>
  <si>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</si>
  <si>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</si>
  <si>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</si>
  <si>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</si>
  <si>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</si>
  <si>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</si>
  <si>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</si>
  <si>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</si>
  <si>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</si>
  <si>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</si>
  <si>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</si>
  <si>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</si>
  <si>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</si>
  <si>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</si>
  <si>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</si>
  <si>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</si>
  <si>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</si>
  <si>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</si>
  <si>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</si>
  <si>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</si>
  <si>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</si>
  <si>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</si>
  <si>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</si>
  <si>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</si>
  <si>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</si>
  <si>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</si>
  <si>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</si>
  <si>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</si>
  <si>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</si>
  <si>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</si>
  <si>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</si>
  <si>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</si>
  <si>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</si>
  <si>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</si>
  <si>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</si>
  <si>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</si>
  <si>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</si>
  <si>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</si>
  <si>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</si>
  <si>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</si>
  <si>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</si>
  <si>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</si>
  <si>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</si>
  <si>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</si>
  <si>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</si>
  <si>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</si>
  <si>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</si>
  <si>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</si>
  <si>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</si>
  <si>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</si>
  <si>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</si>
  <si>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</si>
  <si>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</si>
  <si>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</si>
  <si>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</si>
  <si>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</si>
  <si>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</si>
  <si>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</si>
  <si>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</si>
  <si>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</si>
  <si>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</si>
  <si>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</si>
  <si>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</si>
  <si>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</si>
  <si>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</si>
  <si>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</si>
  <si>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</si>
  <si>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</si>
  <si>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</si>
  <si>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</si>
  <si>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</si>
  <si>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</si>
  <si>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</si>
  <si>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</si>
  <si>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</si>
  <si>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</si>
  <si>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</si>
  <si>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</si>
  <si>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</si>
  <si>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</si>
  <si>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</si>
  <si>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</si>
  <si>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</si>
  <si>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</si>
  <si>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</si>
  <si>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</si>
  <si>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</si>
  <si>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</si>
  <si>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</si>
  <si>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</si>
  <si>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</si>
  <si>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</si>
  <si>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</si>
  <si>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</si>
  <si>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</si>
  <si>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</si>
  <si>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</si>
  <si>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</si>
  <si>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</si>
  <si>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</si>
  <si>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</si>
  <si>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</si>
  <si>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</si>
  <si>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</si>
  <si>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</si>
  <si>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</si>
  <si>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</si>
  <si>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</si>
  <si>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</si>
  <si>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</si>
  <si>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</si>
  <si>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</si>
  <si>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</si>
  <si>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</si>
  <si>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</si>
  <si>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</si>
  <si>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</si>
  <si>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</si>
  <si>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</si>
  <si>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</si>
  <si>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</si>
  <si>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</si>
  <si>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</si>
  <si>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</si>
  <si>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</si>
  <si>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</si>
  <si>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</si>
  <si>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</si>
  <si>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</si>
  <si>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</si>
  <si>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</si>
  <si>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</si>
  <si>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</si>
  <si>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</si>
  <si>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</si>
  <si>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</si>
  <si>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</si>
  <si>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</si>
  <si>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</si>
  <si>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</si>
  <si>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</si>
  <si>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</si>
  <si>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</si>
  <si>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</si>
  <si>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</si>
  <si>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</si>
  <si>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</si>
  <si>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</si>
  <si>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</si>
  <si>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</si>
  <si>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</si>
  <si>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</si>
  <si>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</si>
  <si>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</si>
  <si>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</si>
  <si>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</si>
  <si>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</si>
  <si>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</si>
  <si>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</si>
  <si>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</si>
  <si>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</si>
  <si>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</si>
  <si>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</si>
  <si>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</si>
  <si>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</si>
  <si>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</si>
  <si>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</si>
  <si>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</si>
  <si>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</si>
  <si>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</si>
  <si>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</si>
  <si>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</si>
  <si>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</si>
  <si>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</si>
  <si>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</si>
  <si>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</si>
  <si>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</si>
  <si>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</si>
  <si>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</si>
  <si>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</si>
  <si>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</si>
  <si>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</si>
  <si>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</si>
  <si>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</si>
  <si>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</si>
  <si>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</si>
  <si>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</si>
  <si>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</si>
  <si>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</si>
  <si>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</si>
  <si>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</si>
  <si>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</si>
  <si>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</si>
  <si>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</si>
  <si>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</si>
  <si>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</si>
  <si>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</si>
  <si>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</si>
  <si>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</si>
  <si>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</si>
  <si>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</si>
  <si>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</si>
  <si>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</si>
  <si>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</si>
  <si>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</si>
  <si>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</si>
  <si>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</si>
  <si>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</si>
  <si>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</si>
  <si>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</si>
  <si>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</si>
  <si>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</si>
  <si>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</si>
  <si>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</si>
  <si>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</si>
  <si>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</si>
  <si>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</si>
  <si>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</si>
  <si>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</si>
  <si>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</si>
  <si>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</si>
  <si>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</si>
  <si>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</si>
  <si>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</si>
  <si>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</si>
  <si>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</si>
  <si>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</si>
  <si>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</si>
  <si>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</si>
  <si>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</si>
  <si>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</si>
  <si>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</si>
  <si>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</si>
  <si>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</si>
  <si>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</si>
  <si>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</si>
  <si>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</si>
  <si>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</si>
  <si>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</si>
  <si>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</si>
  <si>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</si>
  <si>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</si>
  <si>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</si>
  <si>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</si>
  <si>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</si>
  <si>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</si>
  <si>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</si>
  <si>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</si>
  <si>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</si>
  <si>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</si>
  <si>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</si>
  <si>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</si>
  <si>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</si>
  <si>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</si>
  <si>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</si>
  <si>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</si>
  <si>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</si>
  <si>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</si>
  <si>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</si>
  <si>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</si>
  <si>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</si>
  <si>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</si>
  <si>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</si>
  <si>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</si>
  <si>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</si>
  <si>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</si>
  <si>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</si>
  <si>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</si>
  <si>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</si>
  <si>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</si>
  <si>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</si>
  <si>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</si>
  <si>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</si>
  <si>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</si>
  <si>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</si>
  <si>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</si>
  <si>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</si>
  <si>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</si>
  <si>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</si>
  <si>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</si>
  <si>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</si>
  <si>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</si>
  <si>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</si>
  <si>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</si>
  <si>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</si>
  <si>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</si>
  <si>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</si>
  <si>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</si>
  <si>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</si>
  <si>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</si>
  <si>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</si>
  <si>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</si>
  <si>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</si>
  <si>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</si>
  <si>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</si>
  <si>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</si>
  <si>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</si>
  <si>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</si>
  <si>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</si>
  <si>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</si>
  <si>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</si>
  <si>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</si>
  <si>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</si>
  <si>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</si>
  <si>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</si>
  <si>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</si>
  <si>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</si>
  <si>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</si>
  <si>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</si>
  <si>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</si>
  <si>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</si>
  <si>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</si>
  <si>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</si>
  <si>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</si>
  <si>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</si>
  <si>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</si>
  <si>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</si>
  <si>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</si>
  <si>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</si>
  <si>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</si>
  <si>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</si>
  <si>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</si>
  <si>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</si>
  <si>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</si>
  <si>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</si>
  <si>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</si>
  <si>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</si>
  <si>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</si>
  <si>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</si>
  <si>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</si>
  <si>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</si>
  <si>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</si>
  <si>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</si>
  <si>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</si>
  <si>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</si>
  <si>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</si>
  <si>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</si>
  <si>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</si>
  <si>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</si>
  <si>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</si>
  <si>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</si>
  <si>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</si>
  <si>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</si>
  <si>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</si>
  <si>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</si>
  <si>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</si>
  <si>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</si>
  <si>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</si>
  <si>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</si>
  <si>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</si>
  <si>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</si>
  <si>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</si>
  <si>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</si>
  <si>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</si>
  <si>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</si>
  <si>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</si>
  <si>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</si>
  <si>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</si>
  <si>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</si>
  <si>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</si>
  <si>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</si>
  <si>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</si>
  <si>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</si>
  <si>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</si>
  <si>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</si>
  <si>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</si>
  <si>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</si>
  <si>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</si>
  <si>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</si>
  <si>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</si>
  <si>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</si>
  <si>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</si>
  <si>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</si>
  <si>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</si>
  <si>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</si>
  <si>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</si>
  <si>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</si>
  <si>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</si>
  <si>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</si>
  <si>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</si>
  <si>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</si>
  <si>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</si>
  <si>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</si>
  <si>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</si>
  <si>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</si>
  <si>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</si>
  <si>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</si>
  <si>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</si>
  <si>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</si>
  <si>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</si>
  <si>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</si>
  <si>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</si>
  <si>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</si>
  <si>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</si>
  <si>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</si>
  <si>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</si>
  <si>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</si>
  <si>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</si>
  <si>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</si>
  <si>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</si>
  <si>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</si>
  <si>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</si>
  <si>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</si>
  <si>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</si>
  <si>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</si>
  <si>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</si>
  <si>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</si>
  <si>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</si>
  <si>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</si>
  <si>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</si>
  <si>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</si>
  <si>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</si>
  <si>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</si>
  <si>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</si>
  <si>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</si>
  <si>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</si>
  <si>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</si>
  <si>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</si>
  <si>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</si>
  <si>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</si>
  <si>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</si>
  <si>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</si>
  <si>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</si>
  <si>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</si>
  <si>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</si>
  <si>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</si>
  <si>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</si>
  <si>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</si>
  <si>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</si>
  <si>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</si>
  <si>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</si>
  <si>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</si>
  <si>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</si>
  <si>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</si>
  <si>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</si>
  <si>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</si>
  <si>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</si>
  <si>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</si>
  <si>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</si>
  <si>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</si>
  <si>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</si>
  <si>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</si>
  <si>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</si>
  <si>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</si>
  <si>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</si>
  <si>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</si>
  <si>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</si>
  <si>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</si>
  <si>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</si>
  <si>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</si>
  <si>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</si>
  <si>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</si>
  <si>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</si>
  <si>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</si>
  <si>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</si>
  <si>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</si>
  <si>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</si>
  <si>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</si>
  <si>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</si>
  <si>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</si>
  <si>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</si>
  <si>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</si>
  <si>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</si>
  <si>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</si>
  <si>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</si>
  <si>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</si>
  <si>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</si>
  <si>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</si>
  <si>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</si>
  <si>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</si>
  <si>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</si>
  <si>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</si>
  <si>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</si>
  <si>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</si>
  <si>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</si>
  <si>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</si>
  <si>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</si>
  <si>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</si>
  <si>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</si>
  <si>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</si>
  <si>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</si>
  <si>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</si>
  <si>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</si>
  <si>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</si>
  <si>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</si>
  <si>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</si>
  <si>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</si>
  <si>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</si>
  <si>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</si>
  <si>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</si>
  <si>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</si>
  <si>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</si>
  <si>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</si>
  <si>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</si>
  <si>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</si>
  <si>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</si>
  <si>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</si>
  <si>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</si>
  <si>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</si>
  <si>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</si>
  <si>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</si>
  <si>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</si>
  <si>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</si>
  <si>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</si>
  <si>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</si>
  <si>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</si>
  <si>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</si>
  <si>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</si>
  <si>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</si>
  <si>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</si>
  <si>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</si>
  <si>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</si>
  <si>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</si>
  <si>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</si>
  <si>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</si>
  <si>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</si>
  <si>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</si>
  <si>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</si>
  <si>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</si>
  <si>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</si>
  <si>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</si>
  <si>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</si>
  <si>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</si>
  <si>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</si>
  <si>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</si>
  <si>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</si>
  <si>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</si>
  <si>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</si>
  <si>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</si>
  <si>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</si>
  <si>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</si>
  <si>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</si>
  <si>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</si>
  <si>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</si>
  <si>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</si>
  <si>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</si>
  <si>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</si>
  <si>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</si>
  <si>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</si>
  <si>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</si>
  <si>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</si>
  <si>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</si>
  <si>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</si>
  <si>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</si>
  <si>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</si>
  <si>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</si>
  <si>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</si>
  <si>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</si>
  <si>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</si>
  <si>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</si>
  <si>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</si>
  <si>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</si>
  <si>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</si>
  <si>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</si>
  <si>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</si>
  <si>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</si>
  <si>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</si>
  <si>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</si>
  <si>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</si>
  <si>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</si>
  <si>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</si>
  <si>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</si>
  <si>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</si>
  <si>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</si>
  <si>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</si>
  <si>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</si>
  <si>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</si>
  <si>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</si>
  <si>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</si>
  <si>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</si>
  <si>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</si>
  <si>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</si>
  <si>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</si>
  <si>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</si>
  <si>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</si>
  <si>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</si>
  <si>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</si>
  <si>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</si>
  <si>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</si>
  <si>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</si>
  <si>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</si>
  <si>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</si>
  <si>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</si>
  <si>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</si>
  <si>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</si>
  <si>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</si>
  <si>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</si>
  <si>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</si>
  <si>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</si>
  <si>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</si>
  <si>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</si>
  <si>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</si>
  <si>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</si>
  <si>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</si>
  <si>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</si>
  <si>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</si>
  <si>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</si>
  <si>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</si>
  <si>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</si>
  <si>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</si>
  <si>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 xml:space="preserve">                    Год раскрытия (предоставления) информации: 2022 год</t>
  </si>
  <si>
    <t>Отчетный год N 2022</t>
  </si>
  <si>
    <t>План                   2022 год</t>
  </si>
  <si>
    <t>Отчетный год 2022 год</t>
  </si>
  <si>
    <t>План  2022 год</t>
  </si>
  <si>
    <r>
      <t xml:space="preserve">  2022г               </t>
    </r>
    <r>
      <rPr>
        <sz val="11"/>
        <color rgb="FFFF0000"/>
        <rFont val="Times New Roman"/>
        <family val="1"/>
        <charset val="204"/>
      </rPr>
      <t xml:space="preserve"> прогноз</t>
    </r>
  </si>
  <si>
    <t xml:space="preserve">  2022г  прогноз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</si>
</sst>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5.8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30" applyNumberFormat="0" applyAlignment="0" applyProtection="0"/>
    <xf numFmtId="0" fontId="19" fillId="21" borderId="31" applyNumberFormat="0" applyAlignment="0" applyProtection="0"/>
    <xf numFmtId="0" fontId="20" fillId="21" borderId="30" applyNumberFormat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5" applyNumberFormat="0" applyFill="0" applyAlignment="0" applyProtection="0"/>
    <xf numFmtId="0" fontId="25" fillId="22" borderId="36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7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8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1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170" fontId="41" fillId="26" borderId="20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6" fillId="0" borderId="10" xfId="2" applyNumberFormat="1" applyFont="1" applyFill="1" applyBorder="1" applyAlignment="1">
      <alignment horizontal="left" vertical="center" wrapText="1"/>
    </xf>
    <xf numFmtId="164" fontId="45" fillId="26" borderId="10" xfId="2" applyNumberFormat="1" applyFont="1" applyFill="1" applyBorder="1" applyAlignment="1">
      <alignment horizontal="left" vertical="center" wrapText="1"/>
    </xf>
    <xf numFmtId="49" fontId="41" fillId="25" borderId="8" xfId="0" applyNumberFormat="1" applyFont="1" applyFill="1" applyBorder="1" applyAlignment="1">
      <alignment horizontal="center" vertical="center"/>
    </xf>
    <xf numFmtId="0" fontId="46" fillId="25" borderId="9" xfId="0" applyFont="1" applyFill="1" applyBorder="1" applyAlignment="1">
      <alignment horizontal="left" vertical="center" wrapText="1" indent="1"/>
    </xf>
    <xf numFmtId="0" fontId="41" fillId="25" borderId="10" xfId="2" applyFont="1" applyFill="1" applyBorder="1" applyAlignment="1">
      <alignment horizontal="center" vertical="center"/>
    </xf>
    <xf numFmtId="170" fontId="41" fillId="28" borderId="9" xfId="0" applyNumberFormat="1" applyFont="1" applyFill="1" applyBorder="1" applyAlignment="1">
      <alignment horizontal="center" vertical="center"/>
    </xf>
    <xf numFmtId="170" fontId="41" fillId="27" borderId="9" xfId="2" applyNumberFormat="1" applyFont="1" applyFill="1" applyBorder="1" applyAlignment="1">
      <alignment horizontal="center" vertical="center" wrapText="1"/>
    </xf>
    <xf numFmtId="0" fontId="46" fillId="27" borderId="10" xfId="0" applyFont="1" applyFill="1" applyBorder="1"/>
    <xf numFmtId="0" fontId="44" fillId="27" borderId="9" xfId="0" applyFont="1" applyFill="1" applyBorder="1" applyAlignment="1">
      <alignment horizontal="center" vertical="center"/>
    </xf>
    <xf numFmtId="0" fontId="46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6" fillId="26" borderId="9" xfId="0" applyFont="1" applyFill="1" applyBorder="1" applyAlignment="1">
      <alignment horizontal="left" vertical="center" wrapText="1" indent="1"/>
    </xf>
    <xf numFmtId="170" fontId="41" fillId="25" borderId="9" xfId="0" applyNumberFormat="1" applyFont="1" applyFill="1" applyBorder="1" applyAlignment="1">
      <alignment horizontal="center" vertical="center"/>
    </xf>
    <xf numFmtId="170" fontId="41" fillId="25" borderId="9" xfId="2" applyNumberFormat="1" applyFont="1" applyFill="1" applyBorder="1" applyAlignment="1">
      <alignment horizontal="center" vertical="center" wrapTex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41" fillId="27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0" fontId="43" fillId="26" borderId="9" xfId="2" applyNumberFormat="1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horizontal="center" vertical="center" wrapText="1"/>
    </xf>
    <xf numFmtId="172" fontId="41" fillId="0" borderId="9" xfId="2" applyNumberFormat="1" applyFont="1" applyFill="1" applyBorder="1" applyAlignment="1">
      <alignment horizontal="center" vertical="center"/>
    </xf>
    <xf numFmtId="171" fontId="46" fillId="0" borderId="10" xfId="0" applyNumberFormat="1" applyFont="1" applyFill="1" applyBorder="1"/>
    <xf numFmtId="0" fontId="46" fillId="26" borderId="12" xfId="0" applyFont="1" applyFill="1" applyBorder="1"/>
    <xf numFmtId="0" fontId="44" fillId="27" borderId="23" xfId="0" applyFont="1" applyFill="1" applyBorder="1" applyAlignment="1">
      <alignment horizontal="center" vertical="center"/>
    </xf>
    <xf numFmtId="167" fontId="41" fillId="26" borderId="9" xfId="0" applyNumberFormat="1" applyFont="1" applyFill="1" applyBorder="1" applyAlignment="1">
      <alignment horizontal="center" vertical="center"/>
    </xf>
    <xf numFmtId="170" fontId="3" fillId="26" borderId="9" xfId="0" applyNumberFormat="1" applyFont="1" applyFill="1" applyBorder="1" applyAlignment="1">
      <alignment horizontal="center" vertical="center"/>
    </xf>
    <xf numFmtId="170" fontId="41" fillId="2" borderId="9" xfId="0" applyNumberFormat="1" applyFont="1" applyFill="1" applyBorder="1" applyAlignment="1">
      <alignment horizontal="center" vertical="center"/>
    </xf>
    <xf numFmtId="171" fontId="3" fillId="2" borderId="9" xfId="0" applyNumberFormat="1" applyFont="1" applyFill="1" applyBorder="1" applyAlignment="1">
      <alignment horizontal="center" vertical="center"/>
    </xf>
    <xf numFmtId="170" fontId="43" fillId="2" borderId="9" xfId="0" applyNumberFormat="1" applyFont="1" applyFill="1" applyBorder="1" applyAlignment="1">
      <alignment horizontal="center" vertical="center"/>
    </xf>
    <xf numFmtId="170" fontId="53" fillId="2" borderId="9" xfId="0" applyNumberFormat="1" applyFont="1" applyFill="1" applyBorder="1" applyAlignment="1">
      <alignment vertical="center"/>
    </xf>
    <xf numFmtId="170" fontId="53" fillId="2" borderId="9" xfId="0" applyNumberFormat="1" applyFont="1" applyFill="1" applyBorder="1" applyAlignment="1">
      <alignment horizontal="center" vertical="center"/>
    </xf>
    <xf numFmtId="170" fontId="53" fillId="2" borderId="15" xfId="0" applyNumberFormat="1" applyFont="1" applyFill="1" applyBorder="1" applyAlignment="1">
      <alignment horizontal="center" vertical="center"/>
    </xf>
    <xf numFmtId="170" fontId="53" fillId="2" borderId="20" xfId="0" applyNumberFormat="1" applyFont="1" applyFill="1" applyBorder="1" applyAlignment="1">
      <alignment horizontal="center" vertical="center"/>
    </xf>
    <xf numFmtId="170" fontId="3" fillId="27" borderId="9" xfId="0" applyNumberFormat="1" applyFont="1" applyFill="1" applyBorder="1" applyAlignment="1">
      <alignment horizontal="center" vertical="center"/>
    </xf>
    <xf numFmtId="172" fontId="3" fillId="26" borderId="20" xfId="2" applyNumberFormat="1" applyFont="1" applyFill="1" applyBorder="1" applyAlignment="1">
      <alignment horizontal="center" vertical="center"/>
    </xf>
    <xf numFmtId="165" fontId="41" fillId="26" borderId="2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vertical="center"/>
    </xf>
    <xf numFmtId="170" fontId="41" fillId="25" borderId="2" xfId="0" applyNumberFormat="1" applyFont="1" applyFill="1" applyBorder="1" applyAlignment="1">
      <alignment horizontal="center" vertical="center"/>
    </xf>
    <xf numFmtId="170" fontId="41" fillId="25" borderId="2" xfId="2" applyNumberFormat="1" applyFont="1" applyFill="1" applyBorder="1" applyAlignment="1">
      <alignment horizontal="center" vertical="center" wrapText="1"/>
    </xf>
    <xf numFmtId="172" fontId="41" fillId="25" borderId="2" xfId="2" applyNumberFormat="1" applyFont="1" applyFill="1" applyBorder="1" applyAlignment="1">
      <alignment horizontal="center" vertical="center"/>
    </xf>
    <xf numFmtId="170" fontId="3" fillId="25" borderId="23" xfId="0" applyNumberFormat="1" applyFont="1" applyFill="1" applyBorder="1" applyAlignment="1">
      <alignment vertical="center"/>
    </xf>
    <xf numFmtId="170" fontId="43" fillId="2" borderId="29" xfId="2" applyNumberFormat="1" applyFont="1" applyFill="1" applyBorder="1" applyAlignment="1">
      <alignment vertical="center"/>
    </xf>
    <xf numFmtId="49" fontId="38" fillId="26" borderId="8" xfId="0" applyNumberFormat="1" applyFont="1" applyFill="1" applyBorder="1" applyAlignment="1">
      <alignment horizontal="center" vertical="center"/>
    </xf>
    <xf numFmtId="0" fontId="54" fillId="26" borderId="9" xfId="2" applyFont="1" applyFill="1" applyBorder="1" applyAlignment="1">
      <alignment horizontal="left" vertical="center" wrapText="1" indent="5"/>
    </xf>
    <xf numFmtId="0" fontId="38" fillId="26" borderId="10" xfId="2" applyFont="1" applyFill="1" applyBorder="1" applyAlignment="1">
      <alignment horizontal="center" vertical="center"/>
    </xf>
    <xf numFmtId="170" fontId="43" fillId="26" borderId="9" xfId="2" applyNumberFormat="1" applyFont="1" applyFill="1" applyBorder="1" applyAlignment="1">
      <alignment vertical="center"/>
    </xf>
    <xf numFmtId="170" fontId="38" fillId="26" borderId="9" xfId="2" applyNumberFormat="1" applyFont="1" applyFill="1" applyBorder="1" applyAlignment="1">
      <alignment vertical="center" wrapText="1"/>
    </xf>
    <xf numFmtId="172" fontId="38" fillId="26" borderId="9" xfId="2" applyNumberFormat="1" applyFont="1" applyFill="1" applyBorder="1" applyAlignment="1">
      <alignment vertical="center"/>
    </xf>
    <xf numFmtId="170" fontId="38" fillId="0" borderId="9" xfId="0" applyNumberFormat="1" applyFont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vertical="center"/>
    </xf>
    <xf numFmtId="165" fontId="38" fillId="25" borderId="9" xfId="0" applyNumberFormat="1" applyFont="1" applyFill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horizontal="center" vertical="center"/>
    </xf>
    <xf numFmtId="171" fontId="38" fillId="25" borderId="9" xfId="0" applyNumberFormat="1" applyFont="1" applyFill="1" applyBorder="1" applyAlignment="1">
      <alignment horizontal="center" vertical="center"/>
    </xf>
    <xf numFmtId="165" fontId="43" fillId="25" borderId="9" xfId="0" applyNumberFormat="1" applyFont="1" applyFill="1" applyBorder="1" applyAlignment="1">
      <alignment horizontal="center" vertical="center"/>
    </xf>
    <xf numFmtId="170" fontId="43" fillId="25" borderId="9" xfId="0" applyNumberFormat="1" applyFont="1" applyFill="1" applyBorder="1" applyAlignment="1">
      <alignment horizontal="center" vertical="center"/>
    </xf>
    <xf numFmtId="49" fontId="41" fillId="25" borderId="1" xfId="0" applyNumberFormat="1" applyFont="1" applyFill="1" applyBorder="1" applyAlignment="1">
      <alignment horizontal="center" vertical="center"/>
    </xf>
    <xf numFmtId="0" fontId="46" fillId="25" borderId="2" xfId="0" applyFont="1" applyFill="1" applyBorder="1" applyAlignment="1">
      <alignment horizontal="left" vertical="center" wrapText="1" indent="1"/>
    </xf>
    <xf numFmtId="49" fontId="41" fillId="26" borderId="19" xfId="0" applyNumberFormat="1" applyFont="1" applyFill="1" applyBorder="1" applyAlignment="1">
      <alignment horizontal="center" vertical="center"/>
    </xf>
    <xf numFmtId="0" fontId="46" fillId="26" borderId="20" xfId="0" applyFont="1" applyFill="1" applyBorder="1" applyAlignment="1">
      <alignment vertical="center" wrapText="1"/>
    </xf>
    <xf numFmtId="0" fontId="41" fillId="26" borderId="12" xfId="2" applyFont="1" applyFill="1" applyBorder="1" applyAlignment="1">
      <alignment horizontal="center" vertical="center"/>
    </xf>
    <xf numFmtId="0" fontId="46" fillId="0" borderId="9" xfId="2" applyFont="1" applyFill="1" applyBorder="1" applyAlignment="1">
      <alignment horizontal="left" vertical="center" indent="1"/>
    </xf>
    <xf numFmtId="0" fontId="46" fillId="26" borderId="9" xfId="0" applyFont="1" applyFill="1" applyBorder="1" applyAlignment="1">
      <alignment vertical="center" wrapText="1"/>
    </xf>
    <xf numFmtId="0" fontId="41" fillId="26" borderId="10" xfId="2" applyFont="1" applyFill="1" applyBorder="1" applyAlignment="1">
      <alignment horizontal="center" vertical="center"/>
    </xf>
    <xf numFmtId="0" fontId="46" fillId="26" borderId="10" xfId="0" applyFont="1" applyFill="1" applyBorder="1"/>
    <xf numFmtId="170" fontId="41" fillId="26" borderId="2" xfId="2" applyNumberFormat="1" applyFont="1" applyFill="1" applyBorder="1" applyAlignment="1">
      <alignment horizontal="center" vertical="center" wrapText="1"/>
    </xf>
    <xf numFmtId="172" fontId="41" fillId="26" borderId="2" xfId="2" applyNumberFormat="1" applyFont="1" applyFill="1" applyBorder="1" applyAlignment="1">
      <alignment horizontal="center" vertical="center"/>
    </xf>
    <xf numFmtId="170" fontId="41" fillId="27" borderId="9" xfId="0" applyNumberFormat="1" applyFont="1" applyFill="1" applyBorder="1" applyAlignment="1">
      <alignment horizontal="center" vertical="center"/>
    </xf>
    <xf numFmtId="165" fontId="38" fillId="0" borderId="9" xfId="0" applyNumberFormat="1" applyFont="1" applyFill="1" applyBorder="1" applyAlignment="1">
      <alignment horizontal="center" vertical="center"/>
    </xf>
    <xf numFmtId="167" fontId="38" fillId="0" borderId="9" xfId="0" applyNumberFormat="1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173" fontId="38" fillId="0" borderId="9" xfId="0" applyNumberFormat="1" applyFont="1" applyFill="1" applyBorder="1" applyAlignment="1">
      <alignment horizontal="center" vertical="center"/>
    </xf>
    <xf numFmtId="165" fontId="38" fillId="2" borderId="9" xfId="0" applyNumberFormat="1" applyFont="1" applyFill="1" applyBorder="1" applyAlignment="1">
      <alignment horizontal="center" vertical="center"/>
    </xf>
    <xf numFmtId="0" fontId="55" fillId="0" borderId="11" xfId="2" applyFont="1" applyFill="1" applyBorder="1" applyAlignment="1">
      <alignment horizontal="center" vertical="center" wrapText="1"/>
    </xf>
    <xf numFmtId="167" fontId="54" fillId="0" borderId="9" xfId="0" applyNumberFormat="1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/>
    </xf>
    <xf numFmtId="0" fontId="54" fillId="2" borderId="9" xfId="0" applyFont="1" applyFill="1" applyBorder="1" applyAlignment="1">
      <alignment horizontal="center" vertical="center"/>
    </xf>
    <xf numFmtId="173" fontId="54" fillId="0" borderId="9" xfId="0" applyNumberFormat="1" applyFont="1" applyBorder="1" applyAlignment="1">
      <alignment horizontal="center" vertical="center"/>
    </xf>
    <xf numFmtId="165" fontId="54" fillId="0" borderId="9" xfId="0" applyNumberFormat="1" applyFont="1" applyFill="1" applyBorder="1" applyAlignment="1">
      <alignment horizontal="center" vertical="center"/>
    </xf>
    <xf numFmtId="165" fontId="54" fillId="0" borderId="9" xfId="0" applyNumberFormat="1" applyFont="1" applyBorder="1" applyAlignment="1">
      <alignment horizontal="center" vertical="center"/>
    </xf>
    <xf numFmtId="171" fontId="40" fillId="2" borderId="0" xfId="2" applyNumberFormat="1" applyFont="1" applyFill="1"/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topLeftCell="A4" zoomScale="90" zoomScaleNormal="70" zoomScaleSheetLayoutView="90" workbookViewId="0">
      <selection activeCell="E409" sqref="E409"/>
    </sheetView>
  </sheetViews>
  <sheetFormatPr defaultColWidth="9" defaultRowHeight="15.75"/>
  <cols>
    <col min="1" max="1" width="9.75" style="1" customWidth="1"/>
    <col min="2" max="2" width="80.75" style="2" customWidth="1"/>
    <col min="3" max="3" width="10.75" style="3" customWidth="1"/>
    <col min="4" max="4" width="14.75" style="3" customWidth="1"/>
    <col min="5" max="5" width="17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311" t="s">
        <v>3</v>
      </c>
      <c r="B6" s="311"/>
      <c r="C6" s="311"/>
      <c r="D6" s="311"/>
      <c r="E6" s="311"/>
      <c r="F6" s="311"/>
      <c r="G6" s="311"/>
      <c r="H6" s="311"/>
    </row>
    <row r="7" spans="1:8" ht="41.25" customHeight="1">
      <c r="A7" s="312"/>
      <c r="B7" s="312"/>
      <c r="C7" s="312"/>
      <c r="D7" s="312"/>
      <c r="E7" s="312"/>
      <c r="F7" s="312"/>
      <c r="G7" s="312"/>
      <c r="H7" s="312"/>
    </row>
    <row r="9" spans="1:8" ht="18.75">
      <c r="A9" s="313" t="s">
        <v>4</v>
      </c>
      <c r="B9" s="313"/>
    </row>
    <row r="10" spans="1:8">
      <c r="B10" s="8" t="s">
        <v>5</v>
      </c>
    </row>
    <row r="11" spans="1:8" ht="18.75">
      <c r="B11" s="9" t="s">
        <v>696</v>
      </c>
    </row>
    <row r="12" spans="1:8" ht="18.75">
      <c r="A12" s="314" t="s">
        <v>698</v>
      </c>
      <c r="B12" s="314"/>
    </row>
    <row r="13" spans="1:8" ht="18.75">
      <c r="B13" s="9"/>
    </row>
    <row r="14" spans="1:8" ht="39.75" customHeight="1">
      <c r="A14" s="315" t="s">
        <v>697</v>
      </c>
      <c r="B14" s="315"/>
      <c r="C14" s="315"/>
      <c r="D14" s="315"/>
      <c r="E14" s="315"/>
      <c r="F14" s="315"/>
      <c r="G14" s="315"/>
      <c r="H14" s="315"/>
    </row>
    <row r="15" spans="1:8">
      <c r="A15" s="316" t="s">
        <v>6</v>
      </c>
      <c r="B15" s="316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7</v>
      </c>
    </row>
    <row r="18" spans="1:10" ht="21" thickBot="1">
      <c r="A18" s="317" t="s">
        <v>8</v>
      </c>
      <c r="B18" s="317"/>
      <c r="C18" s="317"/>
      <c r="D18" s="317"/>
      <c r="E18" s="317"/>
      <c r="F18" s="317"/>
      <c r="G18" s="317"/>
      <c r="H18" s="317"/>
    </row>
    <row r="19" spans="1:10" s="10" customFormat="1" ht="66" customHeight="1">
      <c r="A19" s="295" t="s">
        <v>9</v>
      </c>
      <c r="B19" s="297" t="s">
        <v>10</v>
      </c>
      <c r="C19" s="299" t="s">
        <v>11</v>
      </c>
      <c r="D19" s="318" t="s">
        <v>699</v>
      </c>
      <c r="E19" s="304"/>
      <c r="F19" s="303" t="s">
        <v>12</v>
      </c>
      <c r="G19" s="304"/>
      <c r="H19" s="305" t="s">
        <v>13</v>
      </c>
    </row>
    <row r="20" spans="1:10" s="10" customFormat="1" ht="73.5" customHeight="1">
      <c r="A20" s="296"/>
      <c r="B20" s="298"/>
      <c r="C20" s="300"/>
      <c r="D20" s="11" t="s">
        <v>700</v>
      </c>
      <c r="E20" s="280" t="s">
        <v>703</v>
      </c>
      <c r="F20" s="12" t="s">
        <v>14</v>
      </c>
      <c r="G20" s="11" t="s">
        <v>15</v>
      </c>
      <c r="H20" s="306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>
      <c r="A22" s="289" t="s">
        <v>17</v>
      </c>
      <c r="B22" s="290"/>
      <c r="C22" s="290"/>
      <c r="D22" s="290"/>
      <c r="E22" s="290"/>
      <c r="F22" s="290"/>
      <c r="G22" s="290"/>
      <c r="H22" s="291"/>
      <c r="I22" s="5"/>
    </row>
    <row r="23" spans="1:10" s="17" customFormat="1">
      <c r="A23" s="77" t="s">
        <v>18</v>
      </c>
      <c r="B23" s="78" t="s">
        <v>19</v>
      </c>
      <c r="C23" s="79" t="s">
        <v>20</v>
      </c>
      <c r="D23" s="243">
        <v>202.82299999999998</v>
      </c>
      <c r="E23" s="219">
        <f t="shared" ref="E23" si="0">SUM(E24,E28:E34,E37)</f>
        <v>55.985999999999997</v>
      </c>
      <c r="F23" s="122">
        <f>E23-D23</f>
        <v>-146.83699999999999</v>
      </c>
      <c r="G23" s="197">
        <f>F23/D23*100</f>
        <v>-72.396621684917392</v>
      </c>
      <c r="H23" s="80"/>
      <c r="I23" s="5"/>
    </row>
    <row r="24" spans="1:10" s="17" customFormat="1">
      <c r="A24" s="19" t="s">
        <v>21</v>
      </c>
      <c r="B24" s="20" t="s">
        <v>22</v>
      </c>
      <c r="C24" s="21" t="s">
        <v>20</v>
      </c>
      <c r="D24" s="173"/>
      <c r="E24" s="148">
        <v>0</v>
      </c>
      <c r="F24" s="124"/>
      <c r="G24" s="198"/>
      <c r="H24" s="23"/>
      <c r="I24" s="5"/>
    </row>
    <row r="25" spans="1:10" s="17" customFormat="1" ht="31.5">
      <c r="A25" s="19" t="s">
        <v>23</v>
      </c>
      <c r="B25" s="24" t="s">
        <v>24</v>
      </c>
      <c r="C25" s="21" t="s">
        <v>20</v>
      </c>
      <c r="D25" s="173"/>
      <c r="E25" s="148">
        <v>0</v>
      </c>
      <c r="F25" s="124"/>
      <c r="G25" s="198"/>
      <c r="H25" s="25"/>
      <c r="I25" s="5"/>
    </row>
    <row r="26" spans="1:10" s="17" customFormat="1" ht="31.5">
      <c r="A26" s="19" t="s">
        <v>25</v>
      </c>
      <c r="B26" s="24" t="s">
        <v>26</v>
      </c>
      <c r="C26" s="21" t="s">
        <v>20</v>
      </c>
      <c r="D26" s="173"/>
      <c r="E26" s="148">
        <v>0</v>
      </c>
      <c r="F26" s="124"/>
      <c r="G26" s="198"/>
      <c r="H26" s="25"/>
      <c r="I26" s="5"/>
    </row>
    <row r="27" spans="1:10" s="17" customFormat="1" ht="31.5">
      <c r="A27" s="19" t="s">
        <v>27</v>
      </c>
      <c r="B27" s="24" t="s">
        <v>28</v>
      </c>
      <c r="C27" s="21" t="s">
        <v>20</v>
      </c>
      <c r="D27" s="173"/>
      <c r="E27" s="148">
        <v>0</v>
      </c>
      <c r="F27" s="124"/>
      <c r="G27" s="198"/>
      <c r="H27" s="25"/>
      <c r="I27" s="5"/>
    </row>
    <row r="28" spans="1:10" s="17" customFormat="1">
      <c r="A28" s="19" t="s">
        <v>29</v>
      </c>
      <c r="B28" s="20" t="s">
        <v>30</v>
      </c>
      <c r="C28" s="21" t="s">
        <v>20</v>
      </c>
      <c r="D28" s="173"/>
      <c r="E28" s="148">
        <v>0</v>
      </c>
      <c r="F28" s="124"/>
      <c r="G28" s="198"/>
      <c r="H28" s="25"/>
      <c r="I28" s="5"/>
    </row>
    <row r="29" spans="1:10" s="17" customFormat="1">
      <c r="A29" s="19" t="s">
        <v>31</v>
      </c>
      <c r="B29" s="20" t="s">
        <v>32</v>
      </c>
      <c r="C29" s="21" t="s">
        <v>20</v>
      </c>
      <c r="D29" s="261">
        <v>190.37799999999999</v>
      </c>
      <c r="E29" s="262">
        <v>54.101999999999997</v>
      </c>
      <c r="F29" s="126">
        <f>E29-D29</f>
        <v>-136.27599999999998</v>
      </c>
      <c r="G29" s="199">
        <f>F29/D29*100</f>
        <v>-71.581800418115535</v>
      </c>
      <c r="H29" s="25"/>
      <c r="I29" s="5"/>
    </row>
    <row r="30" spans="1:10" s="17" customFormat="1" ht="15.75" customHeight="1">
      <c r="A30" s="19" t="s">
        <v>33</v>
      </c>
      <c r="B30" s="20" t="s">
        <v>34</v>
      </c>
      <c r="C30" s="21" t="s">
        <v>20</v>
      </c>
      <c r="D30" s="261"/>
      <c r="E30" s="259">
        <v>0</v>
      </c>
      <c r="F30" s="124"/>
      <c r="G30" s="198"/>
      <c r="H30" s="25"/>
      <c r="I30" s="5"/>
    </row>
    <row r="31" spans="1:10" s="17" customFormat="1">
      <c r="A31" s="19" t="s">
        <v>35</v>
      </c>
      <c r="B31" s="20" t="s">
        <v>36</v>
      </c>
      <c r="C31" s="21" t="s">
        <v>20</v>
      </c>
      <c r="D31" s="261">
        <v>0.433</v>
      </c>
      <c r="E31" s="262">
        <f>0.159</f>
        <v>0.159</v>
      </c>
      <c r="F31" s="124">
        <f>E31-D31</f>
        <v>-0.27400000000000002</v>
      </c>
      <c r="G31" s="199">
        <f t="shared" ref="G31" si="1">F31/D31*100</f>
        <v>-63.279445727482688</v>
      </c>
      <c r="H31" s="25"/>
      <c r="I31" s="5"/>
    </row>
    <row r="32" spans="1:10" s="17" customFormat="1">
      <c r="A32" s="19" t="s">
        <v>37</v>
      </c>
      <c r="B32" s="20" t="s">
        <v>38</v>
      </c>
      <c r="C32" s="21" t="s">
        <v>20</v>
      </c>
      <c r="D32" s="261"/>
      <c r="E32" s="259">
        <v>0</v>
      </c>
      <c r="F32" s="124"/>
      <c r="G32" s="198"/>
      <c r="H32" s="25"/>
      <c r="I32" s="5"/>
    </row>
    <row r="33" spans="1:10" s="17" customFormat="1">
      <c r="A33" s="19" t="s">
        <v>39</v>
      </c>
      <c r="B33" s="20" t="s">
        <v>40</v>
      </c>
      <c r="C33" s="21" t="s">
        <v>20</v>
      </c>
      <c r="D33" s="261"/>
      <c r="E33" s="259">
        <v>0</v>
      </c>
      <c r="F33" s="124"/>
      <c r="G33" s="198"/>
      <c r="H33" s="25"/>
      <c r="I33" s="5"/>
    </row>
    <row r="34" spans="1:10" s="17" customFormat="1" ht="31.5">
      <c r="A34" s="19" t="s">
        <v>41</v>
      </c>
      <c r="B34" s="24" t="s">
        <v>42</v>
      </c>
      <c r="C34" s="21" t="s">
        <v>20</v>
      </c>
      <c r="D34" s="261"/>
      <c r="E34" s="259">
        <v>0</v>
      </c>
      <c r="F34" s="124"/>
      <c r="G34" s="198"/>
      <c r="H34" s="25"/>
      <c r="I34" s="5"/>
    </row>
    <row r="35" spans="1:10" s="17" customFormat="1">
      <c r="A35" s="19" t="s">
        <v>43</v>
      </c>
      <c r="B35" s="26" t="s">
        <v>44</v>
      </c>
      <c r="C35" s="21" t="s">
        <v>20</v>
      </c>
      <c r="D35" s="261"/>
      <c r="E35" s="259">
        <v>0</v>
      </c>
      <c r="F35" s="124"/>
      <c r="G35" s="198"/>
      <c r="H35" s="25"/>
      <c r="I35" s="5"/>
    </row>
    <row r="36" spans="1:10" s="17" customFormat="1">
      <c r="A36" s="19" t="s">
        <v>45</v>
      </c>
      <c r="B36" s="26" t="s">
        <v>46</v>
      </c>
      <c r="C36" s="21" t="s">
        <v>20</v>
      </c>
      <c r="D36" s="261"/>
      <c r="E36" s="259">
        <v>0</v>
      </c>
      <c r="F36" s="124"/>
      <c r="G36" s="198"/>
      <c r="H36" s="25"/>
      <c r="I36" s="5"/>
    </row>
    <row r="37" spans="1:10" s="17" customFormat="1">
      <c r="A37" s="19" t="s">
        <v>47</v>
      </c>
      <c r="B37" s="20" t="s">
        <v>48</v>
      </c>
      <c r="C37" s="21" t="s">
        <v>20</v>
      </c>
      <c r="D37" s="261">
        <v>12.012</v>
      </c>
      <c r="E37" s="262">
        <f>1.447+0.278</f>
        <v>1.7250000000000001</v>
      </c>
      <c r="F37" s="126">
        <f>E37-D37</f>
        <v>-10.287000000000001</v>
      </c>
      <c r="G37" s="199">
        <f>F37/D37*100</f>
        <v>-85.639360639360646</v>
      </c>
      <c r="H37" s="22"/>
      <c r="I37" s="5"/>
    </row>
    <row r="38" spans="1:10" s="17" customFormat="1" ht="31.5">
      <c r="A38" s="265" t="s">
        <v>49</v>
      </c>
      <c r="B38" s="266" t="s">
        <v>50</v>
      </c>
      <c r="C38" s="267" t="s">
        <v>20</v>
      </c>
      <c r="D38" s="226">
        <v>195.93100000000001</v>
      </c>
      <c r="E38" s="226">
        <f>E53+E62+E68+E69+E70+E73+E77</f>
        <v>56.903999999999996</v>
      </c>
      <c r="F38" s="172">
        <f>E38-D38</f>
        <v>-139.02700000000002</v>
      </c>
      <c r="G38" s="208">
        <f>F38/D38*100</f>
        <v>-70.957122660528455</v>
      </c>
      <c r="H38" s="230"/>
      <c r="I38" s="160"/>
      <c r="J38" s="161"/>
    </row>
    <row r="39" spans="1:10" s="17" customFormat="1">
      <c r="A39" s="19" t="s">
        <v>51</v>
      </c>
      <c r="B39" s="20" t="s">
        <v>22</v>
      </c>
      <c r="C39" s="21" t="s">
        <v>20</v>
      </c>
      <c r="D39" s="173" t="s">
        <v>228</v>
      </c>
      <c r="E39" s="148">
        <v>0</v>
      </c>
      <c r="F39" s="127">
        <f>F40+F41+F42</f>
        <v>0</v>
      </c>
      <c r="G39" s="199">
        <f>G40+G41+G42</f>
        <v>0</v>
      </c>
      <c r="H39" s="25"/>
      <c r="I39" s="5"/>
    </row>
    <row r="40" spans="1:10" s="17" customFormat="1" ht="31.5">
      <c r="A40" s="19" t="s">
        <v>52</v>
      </c>
      <c r="B40" s="27" t="s">
        <v>24</v>
      </c>
      <c r="C40" s="21" t="s">
        <v>20</v>
      </c>
      <c r="D40" s="173" t="s">
        <v>228</v>
      </c>
      <c r="E40" s="148">
        <v>0</v>
      </c>
      <c r="F40" s="124">
        <v>0</v>
      </c>
      <c r="G40" s="200">
        <v>0</v>
      </c>
      <c r="H40" s="25"/>
      <c r="I40" s="5"/>
    </row>
    <row r="41" spans="1:10" s="17" customFormat="1" ht="31.5">
      <c r="A41" s="19" t="s">
        <v>53</v>
      </c>
      <c r="B41" s="27" t="s">
        <v>26</v>
      </c>
      <c r="C41" s="21" t="s">
        <v>20</v>
      </c>
      <c r="D41" s="173" t="s">
        <v>228</v>
      </c>
      <c r="E41" s="148">
        <v>0</v>
      </c>
      <c r="F41" s="124">
        <v>0</v>
      </c>
      <c r="G41" s="200">
        <v>0</v>
      </c>
      <c r="H41" s="25"/>
      <c r="I41" s="5"/>
    </row>
    <row r="42" spans="1:10" s="17" customFormat="1" ht="31.5">
      <c r="A42" s="19" t="s">
        <v>54</v>
      </c>
      <c r="B42" s="27" t="s">
        <v>28</v>
      </c>
      <c r="C42" s="21" t="s">
        <v>20</v>
      </c>
      <c r="D42" s="173" t="s">
        <v>228</v>
      </c>
      <c r="E42" s="148">
        <v>0</v>
      </c>
      <c r="F42" s="124">
        <v>0</v>
      </c>
      <c r="G42" s="200">
        <v>0</v>
      </c>
      <c r="H42" s="25"/>
      <c r="I42" s="5"/>
    </row>
    <row r="43" spans="1:10" s="17" customFormat="1">
      <c r="A43" s="19" t="s">
        <v>55</v>
      </c>
      <c r="B43" s="20" t="s">
        <v>30</v>
      </c>
      <c r="C43" s="21" t="s">
        <v>20</v>
      </c>
      <c r="D43" s="173" t="s">
        <v>228</v>
      </c>
      <c r="E43" s="148">
        <v>0</v>
      </c>
      <c r="F43" s="136">
        <v>0</v>
      </c>
      <c r="G43" s="201">
        <v>0</v>
      </c>
      <c r="H43" s="25"/>
      <c r="I43" s="5"/>
    </row>
    <row r="44" spans="1:10" s="17" customFormat="1">
      <c r="A44" s="19" t="s">
        <v>56</v>
      </c>
      <c r="B44" s="20" t="s">
        <v>32</v>
      </c>
      <c r="C44" s="21" t="s">
        <v>20</v>
      </c>
      <c r="D44" s="258">
        <v>187.26600000000002</v>
      </c>
      <c r="E44" s="259">
        <v>56.277999999999999</v>
      </c>
      <c r="F44" s="227">
        <f>E44-D44</f>
        <v>-130.98800000000003</v>
      </c>
      <c r="G44" s="228">
        <f>F44/D44*100</f>
        <v>-69.94756122307308</v>
      </c>
      <c r="H44" s="229"/>
      <c r="I44" s="5"/>
    </row>
    <row r="45" spans="1:10" s="17" customFormat="1">
      <c r="A45" s="19" t="s">
        <v>57</v>
      </c>
      <c r="B45" s="20" t="s">
        <v>34</v>
      </c>
      <c r="C45" s="21" t="s">
        <v>20</v>
      </c>
      <c r="D45" s="260" t="s">
        <v>228</v>
      </c>
      <c r="E45" s="259">
        <v>0</v>
      </c>
      <c r="F45" s="128">
        <v>0</v>
      </c>
      <c r="G45" s="202">
        <v>0</v>
      </c>
      <c r="H45" s="25"/>
      <c r="I45" s="5"/>
    </row>
    <row r="46" spans="1:10" s="17" customFormat="1">
      <c r="A46" s="19" t="s">
        <v>58</v>
      </c>
      <c r="B46" s="20" t="s">
        <v>36</v>
      </c>
      <c r="C46" s="21" t="s">
        <v>20</v>
      </c>
      <c r="D46" s="260">
        <v>0.63200000000000001</v>
      </c>
      <c r="E46" s="259">
        <v>0.151</v>
      </c>
      <c r="F46" s="126">
        <f>E46-D46</f>
        <v>-0.48099999999999998</v>
      </c>
      <c r="G46" s="199">
        <f t="shared" ref="G46" si="2">F46/D46*100</f>
        <v>-76.10759493670885</v>
      </c>
      <c r="H46" s="25"/>
      <c r="I46" s="5"/>
    </row>
    <row r="47" spans="1:10" s="17" customFormat="1">
      <c r="A47" s="19" t="s">
        <v>59</v>
      </c>
      <c r="B47" s="20" t="s">
        <v>38</v>
      </c>
      <c r="C47" s="21" t="s">
        <v>20</v>
      </c>
      <c r="D47" s="260" t="s">
        <v>228</v>
      </c>
      <c r="E47" s="259"/>
      <c r="F47" s="136">
        <v>0</v>
      </c>
      <c r="G47" s="199">
        <v>0</v>
      </c>
      <c r="H47" s="25"/>
      <c r="I47" s="5"/>
    </row>
    <row r="48" spans="1:10" s="17" customFormat="1" ht="15.75" customHeight="1">
      <c r="A48" s="19" t="s">
        <v>60</v>
      </c>
      <c r="B48" s="20" t="s">
        <v>40</v>
      </c>
      <c r="C48" s="21" t="s">
        <v>20</v>
      </c>
      <c r="D48" s="260" t="s">
        <v>228</v>
      </c>
      <c r="E48" s="259">
        <v>0</v>
      </c>
      <c r="F48" s="136">
        <v>0</v>
      </c>
      <c r="G48" s="199">
        <v>0</v>
      </c>
      <c r="H48" s="25"/>
      <c r="I48" s="5"/>
    </row>
    <row r="49" spans="1:9" s="17" customFormat="1" ht="31.5">
      <c r="A49" s="19" t="s">
        <v>61</v>
      </c>
      <c r="B49" s="24" t="s">
        <v>42</v>
      </c>
      <c r="C49" s="21" t="s">
        <v>20</v>
      </c>
      <c r="D49" s="260" t="s">
        <v>228</v>
      </c>
      <c r="E49" s="259">
        <v>0</v>
      </c>
      <c r="F49" s="152">
        <f>F50+F51</f>
        <v>0</v>
      </c>
      <c r="G49" s="199">
        <v>0</v>
      </c>
      <c r="H49" s="25"/>
      <c r="I49" s="5"/>
    </row>
    <row r="50" spans="1:9" s="17" customFormat="1">
      <c r="A50" s="19" t="s">
        <v>62</v>
      </c>
      <c r="B50" s="27" t="s">
        <v>44</v>
      </c>
      <c r="C50" s="21" t="s">
        <v>20</v>
      </c>
      <c r="D50" s="260" t="s">
        <v>228</v>
      </c>
      <c r="E50" s="259">
        <v>0</v>
      </c>
      <c r="F50" s="136">
        <v>0</v>
      </c>
      <c r="G50" s="199">
        <v>0</v>
      </c>
      <c r="H50" s="25"/>
      <c r="I50" s="5"/>
    </row>
    <row r="51" spans="1:9" s="17" customFormat="1">
      <c r="A51" s="19" t="s">
        <v>63</v>
      </c>
      <c r="B51" s="27" t="s">
        <v>46</v>
      </c>
      <c r="C51" s="21" t="s">
        <v>20</v>
      </c>
      <c r="D51" s="260" t="s">
        <v>228</v>
      </c>
      <c r="E51" s="259">
        <v>0</v>
      </c>
      <c r="F51" s="136">
        <v>0</v>
      </c>
      <c r="G51" s="199">
        <v>0</v>
      </c>
      <c r="H51" s="25"/>
      <c r="I51" s="5"/>
    </row>
    <row r="52" spans="1:9" s="17" customFormat="1">
      <c r="A52" s="19" t="s">
        <v>64</v>
      </c>
      <c r="B52" s="20" t="s">
        <v>48</v>
      </c>
      <c r="C52" s="21" t="s">
        <v>20</v>
      </c>
      <c r="D52" s="258">
        <v>8.0329999999999995</v>
      </c>
      <c r="E52" s="259">
        <v>0.47499999999999998</v>
      </c>
      <c r="F52" s="126">
        <f>E52-D52</f>
        <v>-7.5579999999999998</v>
      </c>
      <c r="G52" s="199">
        <f t="shared" ref="G52" si="3">F52/D52*100</f>
        <v>-94.086891572264406</v>
      </c>
      <c r="H52" s="25"/>
      <c r="I52" s="5"/>
    </row>
    <row r="53" spans="1:9" s="17" customFormat="1">
      <c r="A53" s="183" t="s">
        <v>65</v>
      </c>
      <c r="B53" s="184" t="s">
        <v>66</v>
      </c>
      <c r="C53" s="185" t="s">
        <v>20</v>
      </c>
      <c r="D53" s="186">
        <v>28.166000000000004</v>
      </c>
      <c r="E53" s="186">
        <f t="shared" ref="E53" si="4">SUM(E54:E55,E60:E61)</f>
        <v>13.422000000000001</v>
      </c>
      <c r="F53" s="187">
        <f>E53-D53</f>
        <v>-14.744000000000003</v>
      </c>
      <c r="G53" s="204">
        <f>F53/D53*100</f>
        <v>-52.346801107718534</v>
      </c>
      <c r="H53" s="121"/>
      <c r="I53" s="5"/>
    </row>
    <row r="54" spans="1:9" s="17" customFormat="1">
      <c r="A54" s="19" t="s">
        <v>52</v>
      </c>
      <c r="B54" s="27" t="s">
        <v>67</v>
      </c>
      <c r="C54" s="21" t="s">
        <v>20</v>
      </c>
      <c r="D54" s="148"/>
      <c r="E54" s="148" t="s">
        <v>228</v>
      </c>
      <c r="F54" s="128">
        <v>0</v>
      </c>
      <c r="G54" s="202">
        <v>0</v>
      </c>
      <c r="H54" s="25"/>
      <c r="I54" s="5"/>
    </row>
    <row r="55" spans="1:9" s="17" customFormat="1">
      <c r="A55" s="19" t="s">
        <v>53</v>
      </c>
      <c r="B55" s="26" t="s">
        <v>68</v>
      </c>
      <c r="C55" s="21" t="s">
        <v>20</v>
      </c>
      <c r="D55" s="165">
        <v>23.515000000000001</v>
      </c>
      <c r="E55" s="165">
        <f t="shared" ref="E55:E56" si="5">E56</f>
        <v>12.352</v>
      </c>
      <c r="F55" s="126">
        <f t="shared" ref="F55:F56" si="6">E55-D55</f>
        <v>-11.163</v>
      </c>
      <c r="G55" s="199">
        <f t="shared" ref="G55:G56" si="7">F55/D55*100</f>
        <v>-47.471826493727406</v>
      </c>
      <c r="H55" s="25"/>
      <c r="I55" s="5"/>
    </row>
    <row r="56" spans="1:9" s="17" customFormat="1">
      <c r="A56" s="19" t="s">
        <v>69</v>
      </c>
      <c r="B56" s="29" t="s">
        <v>70</v>
      </c>
      <c r="C56" s="21" t="s">
        <v>20</v>
      </c>
      <c r="D56" s="165">
        <v>23.515000000000001</v>
      </c>
      <c r="E56" s="165">
        <f t="shared" si="5"/>
        <v>12.352</v>
      </c>
      <c r="F56" s="126">
        <f t="shared" si="6"/>
        <v>-11.163</v>
      </c>
      <c r="G56" s="199">
        <f t="shared" si="7"/>
        <v>-47.471826493727406</v>
      </c>
      <c r="H56" s="25"/>
      <c r="I56" s="5"/>
    </row>
    <row r="57" spans="1:9" s="17" customFormat="1" ht="18.75" customHeight="1">
      <c r="A57" s="19" t="s">
        <v>71</v>
      </c>
      <c r="B57" s="30" t="s">
        <v>72</v>
      </c>
      <c r="C57" s="21" t="s">
        <v>20</v>
      </c>
      <c r="D57" s="165">
        <v>23.515000000000001</v>
      </c>
      <c r="E57" s="165">
        <v>12.352</v>
      </c>
      <c r="F57" s="126">
        <f>E57-D57</f>
        <v>-11.163</v>
      </c>
      <c r="G57" s="199">
        <f>F57/D57*100</f>
        <v>-47.471826493727406</v>
      </c>
      <c r="H57" s="25"/>
      <c r="I57" s="5"/>
    </row>
    <row r="58" spans="1:9" s="17" customFormat="1">
      <c r="A58" s="19" t="s">
        <v>73</v>
      </c>
      <c r="B58" s="30" t="s">
        <v>74</v>
      </c>
      <c r="C58" s="21" t="s">
        <v>20</v>
      </c>
      <c r="D58" s="148" t="s">
        <v>228</v>
      </c>
      <c r="E58" s="148">
        <v>0</v>
      </c>
      <c r="F58" s="123">
        <v>0</v>
      </c>
      <c r="G58" s="203">
        <v>0</v>
      </c>
      <c r="H58" s="25"/>
      <c r="I58" s="5"/>
    </row>
    <row r="59" spans="1:9" s="17" customFormat="1" ht="15.75" customHeight="1">
      <c r="A59" s="19" t="s">
        <v>75</v>
      </c>
      <c r="B59" s="29" t="s">
        <v>76</v>
      </c>
      <c r="C59" s="21" t="s">
        <v>20</v>
      </c>
      <c r="D59" s="148" t="s">
        <v>228</v>
      </c>
      <c r="E59" s="148">
        <v>0</v>
      </c>
      <c r="F59" s="123">
        <v>0</v>
      </c>
      <c r="G59" s="203">
        <v>0</v>
      </c>
      <c r="H59" s="25"/>
      <c r="I59" s="5"/>
    </row>
    <row r="60" spans="1:9" s="17" customFormat="1">
      <c r="A60" s="19" t="s">
        <v>54</v>
      </c>
      <c r="B60" s="26" t="s">
        <v>77</v>
      </c>
      <c r="C60" s="21" t="s">
        <v>20</v>
      </c>
      <c r="D60" s="256">
        <v>3.6669999999999998</v>
      </c>
      <c r="E60" s="165">
        <v>0.58399999999999996</v>
      </c>
      <c r="F60" s="126">
        <f>E60-D60</f>
        <v>-3.0829999999999997</v>
      </c>
      <c r="G60" s="199">
        <f>F60/D60*100</f>
        <v>-84.074175074993178</v>
      </c>
      <c r="H60" s="25"/>
      <c r="I60" s="5"/>
    </row>
    <row r="61" spans="1:9" s="17" customFormat="1">
      <c r="A61" s="19" t="s">
        <v>78</v>
      </c>
      <c r="B61" s="26" t="s">
        <v>79</v>
      </c>
      <c r="C61" s="21" t="s">
        <v>20</v>
      </c>
      <c r="D61" s="257">
        <v>0.98399999999999999</v>
      </c>
      <c r="E61" s="148">
        <v>0.48599999999999999</v>
      </c>
      <c r="F61" s="126">
        <f>E61-D61</f>
        <v>-0.498</v>
      </c>
      <c r="G61" s="199">
        <f t="shared" ref="G61" si="8">F61/D61*100</f>
        <v>-50.609756097560975</v>
      </c>
      <c r="H61" s="25"/>
      <c r="I61" s="5"/>
    </row>
    <row r="62" spans="1:9" s="17" customFormat="1">
      <c r="A62" s="183" t="s">
        <v>80</v>
      </c>
      <c r="B62" s="184" t="s">
        <v>81</v>
      </c>
      <c r="C62" s="185" t="s">
        <v>20</v>
      </c>
      <c r="D62" s="186">
        <v>6.1580000000000004</v>
      </c>
      <c r="E62" s="186">
        <f t="shared" ref="E62" si="9">SUM(E63:E67)</f>
        <v>1.395</v>
      </c>
      <c r="F62" s="187">
        <f>E62-D62</f>
        <v>-4.7629999999999999</v>
      </c>
      <c r="G62" s="204">
        <f>F62/D62*100</f>
        <v>-77.346541084767779</v>
      </c>
      <c r="H62" s="188"/>
      <c r="I62" s="5"/>
    </row>
    <row r="63" spans="1:9" s="17" customFormat="1" ht="31.5">
      <c r="A63" s="19" t="s">
        <v>82</v>
      </c>
      <c r="B63" s="27" t="s">
        <v>83</v>
      </c>
      <c r="C63" s="21" t="s">
        <v>20</v>
      </c>
      <c r="D63" s="148" t="s">
        <v>228</v>
      </c>
      <c r="E63" s="148">
        <v>0</v>
      </c>
      <c r="F63" s="125">
        <v>0</v>
      </c>
      <c r="G63" s="205">
        <v>0</v>
      </c>
      <c r="H63" s="25"/>
      <c r="I63" s="5"/>
    </row>
    <row r="64" spans="1:9" s="17" customFormat="1" ht="31.5">
      <c r="A64" s="19" t="s">
        <v>84</v>
      </c>
      <c r="B64" s="27" t="s">
        <v>85</v>
      </c>
      <c r="C64" s="21" t="s">
        <v>20</v>
      </c>
      <c r="D64" s="165">
        <v>0</v>
      </c>
      <c r="E64" s="165">
        <v>0</v>
      </c>
      <c r="F64" s="125">
        <v>0</v>
      </c>
      <c r="G64" s="205">
        <v>0</v>
      </c>
      <c r="H64" s="25"/>
      <c r="I64" s="5"/>
    </row>
    <row r="65" spans="1:9" s="17" customFormat="1">
      <c r="A65" s="19" t="s">
        <v>86</v>
      </c>
      <c r="B65" s="26" t="s">
        <v>87</v>
      </c>
      <c r="C65" s="21" t="s">
        <v>20</v>
      </c>
      <c r="D65" s="148" t="s">
        <v>228</v>
      </c>
      <c r="E65" s="148">
        <v>0</v>
      </c>
      <c r="F65" s="125">
        <v>0</v>
      </c>
      <c r="G65" s="205">
        <v>0</v>
      </c>
      <c r="H65" s="25"/>
      <c r="I65" s="5"/>
    </row>
    <row r="66" spans="1:9" s="17" customFormat="1">
      <c r="A66" s="19" t="s">
        <v>88</v>
      </c>
      <c r="B66" s="26" t="s">
        <v>89</v>
      </c>
      <c r="C66" s="21" t="s">
        <v>20</v>
      </c>
      <c r="D66" s="148" t="s">
        <v>228</v>
      </c>
      <c r="E66" s="148">
        <v>0</v>
      </c>
      <c r="F66" s="125">
        <v>0</v>
      </c>
      <c r="G66" s="205">
        <v>0</v>
      </c>
      <c r="H66" s="25"/>
      <c r="I66" s="5"/>
    </row>
    <row r="67" spans="1:9" s="17" customFormat="1">
      <c r="A67" s="19" t="s">
        <v>90</v>
      </c>
      <c r="B67" s="26" t="s">
        <v>91</v>
      </c>
      <c r="C67" s="21" t="s">
        <v>20</v>
      </c>
      <c r="D67" s="165">
        <v>6.1580000000000004</v>
      </c>
      <c r="E67" s="165">
        <f>1.122+0.273</f>
        <v>1.395</v>
      </c>
      <c r="F67" s="126">
        <f>E67-D67</f>
        <v>-4.7629999999999999</v>
      </c>
      <c r="G67" s="199">
        <f>F67/D67*100</f>
        <v>-77.346541084767779</v>
      </c>
      <c r="H67" s="25"/>
      <c r="I67" s="5"/>
    </row>
    <row r="68" spans="1:9" s="17" customFormat="1">
      <c r="A68" s="183" t="s">
        <v>92</v>
      </c>
      <c r="B68" s="184" t="s">
        <v>93</v>
      </c>
      <c r="C68" s="185" t="s">
        <v>20</v>
      </c>
      <c r="D68" s="195">
        <v>108.804</v>
      </c>
      <c r="E68" s="195">
        <f>22.501+6.8+0.226</f>
        <v>29.527000000000001</v>
      </c>
      <c r="F68" s="196">
        <f>E68-D68</f>
        <v>-79.277000000000001</v>
      </c>
      <c r="G68" s="206">
        <f>F68/D68*100</f>
        <v>-72.862210948126901</v>
      </c>
      <c r="H68" s="150"/>
      <c r="I68" s="5"/>
    </row>
    <row r="69" spans="1:9" s="17" customFormat="1">
      <c r="A69" s="89" t="s">
        <v>94</v>
      </c>
      <c r="B69" s="90" t="s">
        <v>95</v>
      </c>
      <c r="C69" s="91" t="s">
        <v>20</v>
      </c>
      <c r="D69" s="195">
        <v>5.4569999999999999</v>
      </c>
      <c r="E69" s="195">
        <f>4.548</f>
        <v>4.548</v>
      </c>
      <c r="F69" s="149">
        <f>E69-D69</f>
        <v>-0.90899999999999981</v>
      </c>
      <c r="G69" s="207">
        <f>F69/D69*100</f>
        <v>-16.65750412314458</v>
      </c>
      <c r="H69" s="150"/>
      <c r="I69" s="5"/>
    </row>
    <row r="70" spans="1:9" s="17" customFormat="1">
      <c r="A70" s="89" t="s">
        <v>96</v>
      </c>
      <c r="B70" s="90" t="s">
        <v>97</v>
      </c>
      <c r="C70" s="91" t="s">
        <v>20</v>
      </c>
      <c r="D70" s="195">
        <v>0.497</v>
      </c>
      <c r="E70" s="195">
        <f t="shared" ref="E70" si="10">SUM(E71:E72)</f>
        <v>0.34599999999999997</v>
      </c>
      <c r="F70" s="149">
        <f t="shared" ref="F70:F73" si="11">E70-D70</f>
        <v>-0.15100000000000002</v>
      </c>
      <c r="G70" s="207">
        <f t="shared" ref="G70:G73" si="12">F70/D70*100</f>
        <v>-30.382293762575458</v>
      </c>
      <c r="H70" s="150"/>
      <c r="I70" s="5"/>
    </row>
    <row r="71" spans="1:9" s="17" customFormat="1">
      <c r="A71" s="19" t="s">
        <v>98</v>
      </c>
      <c r="B71" s="26" t="s">
        <v>99</v>
      </c>
      <c r="C71" s="21" t="s">
        <v>20</v>
      </c>
      <c r="D71" s="165">
        <v>0.439</v>
      </c>
      <c r="E71" s="165">
        <v>0.29799999999999999</v>
      </c>
      <c r="F71" s="129">
        <f t="shared" si="11"/>
        <v>-0.14100000000000001</v>
      </c>
      <c r="G71" s="203">
        <f t="shared" si="12"/>
        <v>-32.118451025056949</v>
      </c>
      <c r="H71" s="119"/>
      <c r="I71" s="5"/>
    </row>
    <row r="72" spans="1:9" s="17" customFormat="1">
      <c r="A72" s="19" t="s">
        <v>100</v>
      </c>
      <c r="B72" s="26" t="s">
        <v>101</v>
      </c>
      <c r="C72" s="21" t="s">
        <v>20</v>
      </c>
      <c r="D72" s="165">
        <v>5.8000000000000003E-2</v>
      </c>
      <c r="E72" s="165">
        <f>0.346-E71</f>
        <v>4.7999999999999987E-2</v>
      </c>
      <c r="F72" s="129">
        <f t="shared" si="11"/>
        <v>-1.0000000000000016E-2</v>
      </c>
      <c r="G72" s="203">
        <f t="shared" si="12"/>
        <v>-17.241379310344854</v>
      </c>
      <c r="H72" s="119"/>
      <c r="I72" s="5"/>
    </row>
    <row r="73" spans="1:9" s="17" customFormat="1">
      <c r="A73" s="183" t="s">
        <v>102</v>
      </c>
      <c r="B73" s="184" t="s">
        <v>103</v>
      </c>
      <c r="C73" s="91" t="s">
        <v>20</v>
      </c>
      <c r="D73" s="195">
        <v>37.5</v>
      </c>
      <c r="E73" s="195">
        <f t="shared" ref="E73" si="13">SUM(E74:E76)</f>
        <v>7.6660000000000004</v>
      </c>
      <c r="F73" s="196">
        <f t="shared" si="11"/>
        <v>-29.834</v>
      </c>
      <c r="G73" s="206">
        <f t="shared" si="12"/>
        <v>-79.557333333333332</v>
      </c>
      <c r="H73" s="150"/>
      <c r="I73" s="5"/>
    </row>
    <row r="74" spans="1:9" s="17" customFormat="1">
      <c r="A74" s="19" t="s">
        <v>104</v>
      </c>
      <c r="B74" s="26" t="s">
        <v>105</v>
      </c>
      <c r="C74" s="21" t="s">
        <v>20</v>
      </c>
      <c r="D74" s="148" t="s">
        <v>228</v>
      </c>
      <c r="E74" s="148">
        <v>0</v>
      </c>
      <c r="F74" s="125">
        <v>0</v>
      </c>
      <c r="G74" s="205">
        <v>0</v>
      </c>
      <c r="H74" s="119"/>
      <c r="I74" s="5"/>
    </row>
    <row r="75" spans="1:9" s="17" customFormat="1">
      <c r="A75" s="19" t="s">
        <v>106</v>
      </c>
      <c r="B75" s="26" t="s">
        <v>107</v>
      </c>
      <c r="C75" s="21" t="s">
        <v>20</v>
      </c>
      <c r="D75" s="165">
        <v>28.838999999999999</v>
      </c>
      <c r="E75" s="125">
        <v>7.04</v>
      </c>
      <c r="F75" s="129">
        <f t="shared" ref="F75:F76" si="14">E75-D75</f>
        <v>-21.798999999999999</v>
      </c>
      <c r="G75" s="203">
        <f t="shared" ref="G75" si="15">F75/D75*100</f>
        <v>-75.588612642602044</v>
      </c>
      <c r="H75" s="119"/>
      <c r="I75" s="5"/>
    </row>
    <row r="76" spans="1:9" s="17" customFormat="1" ht="16.5" thickBot="1">
      <c r="A76" s="31" t="s">
        <v>108</v>
      </c>
      <c r="B76" s="32" t="s">
        <v>109</v>
      </c>
      <c r="C76" s="33" t="s">
        <v>20</v>
      </c>
      <c r="D76" s="166">
        <v>8.6609999999999996</v>
      </c>
      <c r="E76" s="166">
        <f>0.151+0.475</f>
        <v>0.626</v>
      </c>
      <c r="F76" s="129">
        <f t="shared" si="14"/>
        <v>-8.0350000000000001</v>
      </c>
      <c r="G76" s="205">
        <v>0</v>
      </c>
      <c r="H76" s="120"/>
      <c r="I76" s="5"/>
    </row>
    <row r="77" spans="1:9" s="17" customFormat="1">
      <c r="A77" s="263" t="s">
        <v>110</v>
      </c>
      <c r="B77" s="264" t="s">
        <v>111</v>
      </c>
      <c r="C77" s="92" t="s">
        <v>20</v>
      </c>
      <c r="D77" s="245">
        <v>9.3490000000000002</v>
      </c>
      <c r="E77" s="245">
        <f t="shared" ref="E77" si="16">SUM(E78:E80)</f>
        <v>0</v>
      </c>
      <c r="F77" s="246">
        <f t="shared" ref="F77:F78" si="17">E77-D77</f>
        <v>-9.3490000000000002</v>
      </c>
      <c r="G77" s="247">
        <f t="shared" ref="G77:G78" si="18">F77/D77*100</f>
        <v>-100</v>
      </c>
      <c r="H77" s="151"/>
      <c r="I77" s="5"/>
    </row>
    <row r="78" spans="1:9" s="17" customFormat="1">
      <c r="A78" s="19" t="s">
        <v>112</v>
      </c>
      <c r="B78" s="26" t="s">
        <v>113</v>
      </c>
      <c r="C78" s="21" t="s">
        <v>20</v>
      </c>
      <c r="D78" s="165">
        <v>2.339</v>
      </c>
      <c r="E78" s="165">
        <v>0</v>
      </c>
      <c r="F78" s="126">
        <f t="shared" si="17"/>
        <v>-2.339</v>
      </c>
      <c r="G78" s="199">
        <f t="shared" si="18"/>
        <v>-100</v>
      </c>
      <c r="H78" s="25"/>
      <c r="I78" s="5"/>
    </row>
    <row r="79" spans="1:9" s="17" customFormat="1">
      <c r="A79" s="19" t="s">
        <v>114</v>
      </c>
      <c r="B79" s="26" t="s">
        <v>115</v>
      </c>
      <c r="C79" s="21" t="s">
        <v>20</v>
      </c>
      <c r="D79" s="148" t="s">
        <v>228</v>
      </c>
      <c r="E79" s="148">
        <v>0</v>
      </c>
      <c r="F79" s="125">
        <v>0</v>
      </c>
      <c r="G79" s="205">
        <v>0</v>
      </c>
      <c r="H79" s="25"/>
      <c r="I79" s="5"/>
    </row>
    <row r="80" spans="1:9" s="17" customFormat="1" ht="16.5" thickBot="1">
      <c r="A80" s="35" t="s">
        <v>116</v>
      </c>
      <c r="B80" s="36" t="s">
        <v>117</v>
      </c>
      <c r="C80" s="37" t="s">
        <v>20</v>
      </c>
      <c r="D80" s="248">
        <v>7.01</v>
      </c>
      <c r="E80" s="167">
        <v>0</v>
      </c>
      <c r="F80" s="126">
        <f t="shared" ref="F80" si="19">E80-D80</f>
        <v>-7.01</v>
      </c>
      <c r="G80" s="199">
        <v>0</v>
      </c>
      <c r="H80" s="38"/>
      <c r="I80" s="5"/>
    </row>
    <row r="81" spans="1:9" s="17" customFormat="1">
      <c r="A81" s="265" t="s">
        <v>118</v>
      </c>
      <c r="B81" s="266" t="s">
        <v>119</v>
      </c>
      <c r="C81" s="267" t="s">
        <v>20</v>
      </c>
      <c r="D81" s="168">
        <v>6.8919999999999675</v>
      </c>
      <c r="E81" s="168">
        <f t="shared" ref="E81" si="20">SUM(E82,E86:E92,E95)</f>
        <v>-0.91800000000000193</v>
      </c>
      <c r="F81" s="272">
        <f t="shared" ref="F81" si="21">E81-D81</f>
        <v>-7.8099999999999694</v>
      </c>
      <c r="G81" s="273">
        <f t="shared" ref="G81" si="22">F81/D81*100</f>
        <v>-113.31979106210109</v>
      </c>
      <c r="H81" s="230"/>
      <c r="I81" s="160"/>
    </row>
    <row r="82" spans="1:9" s="17" customFormat="1">
      <c r="A82" s="19" t="s">
        <v>120</v>
      </c>
      <c r="B82" s="20" t="s">
        <v>22</v>
      </c>
      <c r="C82" s="21" t="s">
        <v>20</v>
      </c>
      <c r="D82" s="174" t="s">
        <v>228</v>
      </c>
      <c r="E82" s="124">
        <f>E83+E84+E85</f>
        <v>0</v>
      </c>
      <c r="F82" s="124">
        <f>F83+F84+F85</f>
        <v>0</v>
      </c>
      <c r="G82" s="205">
        <v>0</v>
      </c>
      <c r="H82" s="25"/>
      <c r="I82" s="5"/>
    </row>
    <row r="83" spans="1:9" s="17" customFormat="1" ht="31.5">
      <c r="A83" s="19" t="s">
        <v>121</v>
      </c>
      <c r="B83" s="27" t="s">
        <v>24</v>
      </c>
      <c r="C83" s="21" t="s">
        <v>20</v>
      </c>
      <c r="D83" s="174" t="s">
        <v>228</v>
      </c>
      <c r="E83" s="124">
        <f t="shared" ref="E83:E87" si="23">E25-E40</f>
        <v>0</v>
      </c>
      <c r="F83" s="124">
        <f t="shared" ref="F83" si="24">F25-F40</f>
        <v>0</v>
      </c>
      <c r="G83" s="205">
        <v>0</v>
      </c>
      <c r="H83" s="25"/>
      <c r="I83" s="5"/>
    </row>
    <row r="84" spans="1:9" s="17" customFormat="1" ht="31.5">
      <c r="A84" s="19" t="s">
        <v>122</v>
      </c>
      <c r="B84" s="27" t="s">
        <v>26</v>
      </c>
      <c r="C84" s="21" t="s">
        <v>20</v>
      </c>
      <c r="D84" s="174" t="s">
        <v>228</v>
      </c>
      <c r="E84" s="124">
        <f t="shared" si="23"/>
        <v>0</v>
      </c>
      <c r="F84" s="124">
        <f t="shared" ref="F84" si="25">F26-F41</f>
        <v>0</v>
      </c>
      <c r="G84" s="205">
        <v>0</v>
      </c>
      <c r="H84" s="25"/>
      <c r="I84" s="5"/>
    </row>
    <row r="85" spans="1:9" s="17" customFormat="1" ht="31.5">
      <c r="A85" s="19" t="s">
        <v>123</v>
      </c>
      <c r="B85" s="27" t="s">
        <v>28</v>
      </c>
      <c r="C85" s="21" t="s">
        <v>20</v>
      </c>
      <c r="D85" s="174" t="s">
        <v>228</v>
      </c>
      <c r="E85" s="124">
        <f t="shared" si="23"/>
        <v>0</v>
      </c>
      <c r="F85" s="124">
        <f t="shared" ref="F85" si="26">F27-F42</f>
        <v>0</v>
      </c>
      <c r="G85" s="205">
        <v>0</v>
      </c>
      <c r="H85" s="25"/>
      <c r="I85" s="5"/>
    </row>
    <row r="86" spans="1:9" s="17" customFormat="1">
      <c r="A86" s="19" t="s">
        <v>124</v>
      </c>
      <c r="B86" s="20" t="s">
        <v>30</v>
      </c>
      <c r="C86" s="21" t="s">
        <v>20</v>
      </c>
      <c r="D86" s="174" t="s">
        <v>228</v>
      </c>
      <c r="E86" s="124">
        <f t="shared" si="23"/>
        <v>0</v>
      </c>
      <c r="F86" s="124">
        <f t="shared" ref="F86:F94" si="27">F28-F43</f>
        <v>0</v>
      </c>
      <c r="G86" s="205">
        <v>0</v>
      </c>
      <c r="H86" s="25"/>
      <c r="I86" s="5"/>
    </row>
    <row r="87" spans="1:9" s="17" customFormat="1">
      <c r="A87" s="19" t="s">
        <v>125</v>
      </c>
      <c r="B87" s="20" t="s">
        <v>32</v>
      </c>
      <c r="C87" s="21" t="s">
        <v>20</v>
      </c>
      <c r="D87" s="148">
        <v>3.1119999999999663</v>
      </c>
      <c r="E87" s="124">
        <f t="shared" si="23"/>
        <v>-2.1760000000000019</v>
      </c>
      <c r="F87" s="126">
        <f t="shared" ref="F87:F106" si="28">E87-D87</f>
        <v>-5.2879999999999683</v>
      </c>
      <c r="G87" s="199">
        <f t="shared" ref="G87" si="29">F87/D87*100</f>
        <v>-169.92287917737872</v>
      </c>
      <c r="H87" s="25"/>
      <c r="I87" s="5"/>
    </row>
    <row r="88" spans="1:9" s="17" customFormat="1">
      <c r="A88" s="19" t="s">
        <v>126</v>
      </c>
      <c r="B88" s="20" t="s">
        <v>34</v>
      </c>
      <c r="C88" s="21" t="s">
        <v>20</v>
      </c>
      <c r="D88" s="174" t="s">
        <v>228</v>
      </c>
      <c r="E88" s="124">
        <f t="shared" ref="E88:E91" si="30">E30-E45</f>
        <v>0</v>
      </c>
      <c r="F88" s="124">
        <f t="shared" si="27"/>
        <v>0</v>
      </c>
      <c r="G88" s="205">
        <v>0</v>
      </c>
      <c r="H88" s="25"/>
      <c r="I88" s="5"/>
    </row>
    <row r="89" spans="1:9" s="17" customFormat="1">
      <c r="A89" s="19" t="s">
        <v>127</v>
      </c>
      <c r="B89" s="20" t="s">
        <v>36</v>
      </c>
      <c r="C89" s="21" t="s">
        <v>20</v>
      </c>
      <c r="D89" s="148">
        <v>-0.19900000000000001</v>
      </c>
      <c r="E89" s="124">
        <f t="shared" si="30"/>
        <v>8.0000000000000071E-3</v>
      </c>
      <c r="F89" s="126">
        <f t="shared" si="28"/>
        <v>0.20700000000000002</v>
      </c>
      <c r="G89" s="205">
        <v>0</v>
      </c>
      <c r="H89" s="25"/>
      <c r="I89" s="5"/>
    </row>
    <row r="90" spans="1:9" s="17" customFormat="1">
      <c r="A90" s="19" t="s">
        <v>128</v>
      </c>
      <c r="B90" s="20" t="s">
        <v>38</v>
      </c>
      <c r="C90" s="21" t="s">
        <v>20</v>
      </c>
      <c r="D90" s="174" t="s">
        <v>228</v>
      </c>
      <c r="E90" s="124">
        <f t="shared" si="30"/>
        <v>0</v>
      </c>
      <c r="F90" s="124">
        <f t="shared" si="27"/>
        <v>0</v>
      </c>
      <c r="G90" s="205">
        <v>0</v>
      </c>
      <c r="H90" s="25"/>
      <c r="I90" s="5"/>
    </row>
    <row r="91" spans="1:9" s="17" customFormat="1">
      <c r="A91" s="19" t="s">
        <v>129</v>
      </c>
      <c r="B91" s="20" t="s">
        <v>40</v>
      </c>
      <c r="C91" s="21" t="s">
        <v>20</v>
      </c>
      <c r="D91" s="174" t="s">
        <v>228</v>
      </c>
      <c r="E91" s="124">
        <f t="shared" si="30"/>
        <v>0</v>
      </c>
      <c r="F91" s="124">
        <f t="shared" si="27"/>
        <v>0</v>
      </c>
      <c r="G91" s="205">
        <v>0</v>
      </c>
      <c r="H91" s="25"/>
      <c r="I91" s="5"/>
    </row>
    <row r="92" spans="1:9" s="17" customFormat="1" ht="31.5">
      <c r="A92" s="19" t="s">
        <v>130</v>
      </c>
      <c r="B92" s="24" t="s">
        <v>42</v>
      </c>
      <c r="C92" s="21" t="s">
        <v>20</v>
      </c>
      <c r="D92" s="174" t="s">
        <v>228</v>
      </c>
      <c r="E92" s="124">
        <f>E93+E94</f>
        <v>0</v>
      </c>
      <c r="F92" s="124">
        <f t="shared" si="27"/>
        <v>0</v>
      </c>
      <c r="G92" s="205">
        <v>0</v>
      </c>
      <c r="H92" s="25"/>
      <c r="I92" s="5"/>
    </row>
    <row r="93" spans="1:9" s="17" customFormat="1">
      <c r="A93" s="19" t="s">
        <v>131</v>
      </c>
      <c r="B93" s="27" t="s">
        <v>44</v>
      </c>
      <c r="C93" s="21" t="s">
        <v>20</v>
      </c>
      <c r="D93" s="174" t="s">
        <v>228</v>
      </c>
      <c r="E93" s="124">
        <f t="shared" ref="E93:E94" si="31">E35-E50</f>
        <v>0</v>
      </c>
      <c r="F93" s="124">
        <f t="shared" si="27"/>
        <v>0</v>
      </c>
      <c r="G93" s="205">
        <v>0</v>
      </c>
      <c r="H93" s="25"/>
      <c r="I93" s="5"/>
    </row>
    <row r="94" spans="1:9" s="17" customFormat="1">
      <c r="A94" s="19" t="s">
        <v>132</v>
      </c>
      <c r="B94" s="26" t="s">
        <v>46</v>
      </c>
      <c r="C94" s="21" t="s">
        <v>20</v>
      </c>
      <c r="D94" s="174" t="s">
        <v>228</v>
      </c>
      <c r="E94" s="139">
        <f t="shared" si="31"/>
        <v>0</v>
      </c>
      <c r="F94" s="124">
        <f t="shared" si="27"/>
        <v>0</v>
      </c>
      <c r="G94" s="205">
        <v>0</v>
      </c>
      <c r="H94" s="25"/>
      <c r="I94" s="5"/>
    </row>
    <row r="95" spans="1:9" s="17" customFormat="1">
      <c r="A95" s="177" t="s">
        <v>133</v>
      </c>
      <c r="B95" s="268" t="s">
        <v>48</v>
      </c>
      <c r="C95" s="179" t="s">
        <v>20</v>
      </c>
      <c r="D95" s="234">
        <v>3.979000000000001</v>
      </c>
      <c r="E95" s="171">
        <f>E37-E52</f>
        <v>1.25</v>
      </c>
      <c r="F95" s="227">
        <f t="shared" si="28"/>
        <v>-2.729000000000001</v>
      </c>
      <c r="G95" s="228">
        <f t="shared" ref="G95:G96" si="32">F95/D95*100</f>
        <v>-68.585071626036694</v>
      </c>
      <c r="H95" s="190"/>
      <c r="I95" s="5"/>
    </row>
    <row r="96" spans="1:9" s="17" customFormat="1">
      <c r="A96" s="193" t="s">
        <v>134</v>
      </c>
      <c r="B96" s="269" t="s">
        <v>135</v>
      </c>
      <c r="C96" s="270" t="s">
        <v>20</v>
      </c>
      <c r="D96" s="169">
        <v>-0.224</v>
      </c>
      <c r="E96" s="169">
        <f>E97-E103</f>
        <v>0</v>
      </c>
      <c r="F96" s="172">
        <f>E96-D96</f>
        <v>0.224</v>
      </c>
      <c r="G96" s="208">
        <f t="shared" si="32"/>
        <v>-100</v>
      </c>
      <c r="H96" s="271"/>
      <c r="I96" s="5"/>
    </row>
    <row r="97" spans="1:10" s="17" customFormat="1">
      <c r="A97" s="19" t="s">
        <v>136</v>
      </c>
      <c r="B97" s="24" t="s">
        <v>137</v>
      </c>
      <c r="C97" s="21" t="s">
        <v>20</v>
      </c>
      <c r="D97" s="125"/>
      <c r="E97" s="124">
        <f>E98+E99+E100+E102</f>
        <v>0</v>
      </c>
      <c r="F97" s="126">
        <f t="shared" si="28"/>
        <v>0</v>
      </c>
      <c r="G97" s="205">
        <v>0</v>
      </c>
      <c r="H97" s="25"/>
      <c r="I97" s="5"/>
    </row>
    <row r="98" spans="1:10" s="17" customFormat="1">
      <c r="A98" s="19" t="s">
        <v>138</v>
      </c>
      <c r="B98" s="27" t="s">
        <v>139</v>
      </c>
      <c r="C98" s="21" t="s">
        <v>20</v>
      </c>
      <c r="D98" s="165"/>
      <c r="E98" s="125">
        <v>0</v>
      </c>
      <c r="F98" s="126">
        <f t="shared" si="28"/>
        <v>0</v>
      </c>
      <c r="G98" s="205">
        <v>0</v>
      </c>
      <c r="H98" s="25"/>
      <c r="I98" s="5"/>
    </row>
    <row r="99" spans="1:10" s="17" customFormat="1">
      <c r="A99" s="19" t="s">
        <v>140</v>
      </c>
      <c r="B99" s="27" t="s">
        <v>141</v>
      </c>
      <c r="C99" s="21" t="s">
        <v>20</v>
      </c>
      <c r="D99" s="165"/>
      <c r="E99" s="125">
        <v>0</v>
      </c>
      <c r="F99" s="126">
        <f t="shared" si="28"/>
        <v>0</v>
      </c>
      <c r="G99" s="205">
        <v>0</v>
      </c>
      <c r="H99" s="25"/>
      <c r="I99" s="5"/>
    </row>
    <row r="100" spans="1:10" s="17" customFormat="1">
      <c r="A100" s="19" t="s">
        <v>142</v>
      </c>
      <c r="B100" s="27" t="s">
        <v>143</v>
      </c>
      <c r="C100" s="21" t="s">
        <v>20</v>
      </c>
      <c r="D100" s="165"/>
      <c r="E100" s="125">
        <f>E101</f>
        <v>0</v>
      </c>
      <c r="F100" s="126">
        <f t="shared" si="28"/>
        <v>0</v>
      </c>
      <c r="G100" s="205">
        <v>0</v>
      </c>
      <c r="H100" s="25"/>
      <c r="I100" s="5"/>
    </row>
    <row r="101" spans="1:10" s="17" customFormat="1">
      <c r="A101" s="19" t="s">
        <v>144</v>
      </c>
      <c r="B101" s="29" t="s">
        <v>145</v>
      </c>
      <c r="C101" s="21" t="s">
        <v>20</v>
      </c>
      <c r="D101" s="165"/>
      <c r="E101" s="125">
        <v>0</v>
      </c>
      <c r="F101" s="126">
        <f t="shared" si="28"/>
        <v>0</v>
      </c>
      <c r="G101" s="205">
        <v>0</v>
      </c>
      <c r="H101" s="25"/>
      <c r="I101" s="5"/>
    </row>
    <row r="102" spans="1:10" s="17" customFormat="1">
      <c r="A102" s="19" t="s">
        <v>146</v>
      </c>
      <c r="B102" s="26" t="s">
        <v>147</v>
      </c>
      <c r="C102" s="21" t="s">
        <v>20</v>
      </c>
      <c r="D102" s="165"/>
      <c r="E102" s="125">
        <v>0</v>
      </c>
      <c r="F102" s="126">
        <f t="shared" si="28"/>
        <v>0</v>
      </c>
      <c r="G102" s="205">
        <v>0</v>
      </c>
      <c r="H102" s="25"/>
      <c r="I102" s="137"/>
      <c r="J102" s="138"/>
    </row>
    <row r="103" spans="1:10" s="17" customFormat="1">
      <c r="A103" s="19" t="s">
        <v>148</v>
      </c>
      <c r="B103" s="28" t="s">
        <v>103</v>
      </c>
      <c r="C103" s="21" t="s">
        <v>20</v>
      </c>
      <c r="D103" s="125">
        <v>0.224</v>
      </c>
      <c r="E103" s="125">
        <f>SUM(E104:E106,E108)</f>
        <v>0</v>
      </c>
      <c r="F103" s="126">
        <f t="shared" si="28"/>
        <v>-0.224</v>
      </c>
      <c r="G103" s="199">
        <f t="shared" ref="G103" si="33">F103/D103*100</f>
        <v>-100</v>
      </c>
      <c r="H103" s="25"/>
      <c r="I103" s="5"/>
    </row>
    <row r="104" spans="1:10" s="17" customFormat="1">
      <c r="A104" s="19" t="s">
        <v>149</v>
      </c>
      <c r="B104" s="26" t="s">
        <v>150</v>
      </c>
      <c r="C104" s="21" t="s">
        <v>20</v>
      </c>
      <c r="D104" s="125"/>
      <c r="E104" s="124">
        <v>0</v>
      </c>
      <c r="F104" s="126">
        <f t="shared" si="28"/>
        <v>0</v>
      </c>
      <c r="G104" s="205">
        <v>0</v>
      </c>
      <c r="H104" s="25"/>
      <c r="I104" s="5"/>
    </row>
    <row r="105" spans="1:10" s="17" customFormat="1">
      <c r="A105" s="19" t="s">
        <v>151</v>
      </c>
      <c r="B105" s="26" t="s">
        <v>152</v>
      </c>
      <c r="C105" s="21" t="s">
        <v>20</v>
      </c>
      <c r="D105" s="125"/>
      <c r="E105" s="125">
        <v>0</v>
      </c>
      <c r="F105" s="126">
        <f t="shared" si="28"/>
        <v>0</v>
      </c>
      <c r="G105" s="205">
        <v>0</v>
      </c>
      <c r="H105" s="25"/>
      <c r="I105" s="5"/>
    </row>
    <row r="106" spans="1:10" s="17" customFormat="1">
      <c r="A106" s="19" t="s">
        <v>153</v>
      </c>
      <c r="B106" s="26" t="s">
        <v>154</v>
      </c>
      <c r="C106" s="21" t="s">
        <v>20</v>
      </c>
      <c r="D106" s="125"/>
      <c r="E106" s="125">
        <f>E107</f>
        <v>0</v>
      </c>
      <c r="F106" s="126">
        <f t="shared" si="28"/>
        <v>0</v>
      </c>
      <c r="G106" s="199">
        <v>0</v>
      </c>
      <c r="H106" s="25"/>
      <c r="I106" s="5"/>
    </row>
    <row r="107" spans="1:10" s="17" customFormat="1">
      <c r="A107" s="19" t="s">
        <v>155</v>
      </c>
      <c r="B107" s="29" t="s">
        <v>156</v>
      </c>
      <c r="C107" s="21" t="s">
        <v>20</v>
      </c>
      <c r="D107" s="125"/>
      <c r="E107" s="125">
        <v>0</v>
      </c>
      <c r="F107" s="126">
        <f t="shared" ref="F107" si="34">E107-D107</f>
        <v>0</v>
      </c>
      <c r="G107" s="199">
        <v>0</v>
      </c>
      <c r="H107" s="25"/>
      <c r="I107" s="5"/>
    </row>
    <row r="108" spans="1:10" s="17" customFormat="1">
      <c r="A108" s="19" t="s">
        <v>157</v>
      </c>
      <c r="B108" s="26" t="s">
        <v>158</v>
      </c>
      <c r="C108" s="21" t="s">
        <v>20</v>
      </c>
      <c r="D108" s="125">
        <v>0.224</v>
      </c>
      <c r="E108" s="125">
        <v>0</v>
      </c>
      <c r="F108" s="126">
        <f t="shared" ref="F108:F109" si="35">E108-D108</f>
        <v>-0.224</v>
      </c>
      <c r="G108" s="199">
        <f t="shared" ref="G108:G109" si="36">F108/D108*100</f>
        <v>-100</v>
      </c>
      <c r="H108" s="25"/>
      <c r="I108" s="5"/>
    </row>
    <row r="109" spans="1:10" s="17" customFormat="1">
      <c r="A109" s="193" t="s">
        <v>159</v>
      </c>
      <c r="B109" s="269" t="s">
        <v>160</v>
      </c>
      <c r="C109" s="270" t="s">
        <v>20</v>
      </c>
      <c r="D109" s="169">
        <v>6.6679999999999673</v>
      </c>
      <c r="E109" s="169">
        <f>SUM(E110,E114:E120,E123)</f>
        <v>-0.91800000000000193</v>
      </c>
      <c r="F109" s="172">
        <f t="shared" si="35"/>
        <v>-7.5859999999999692</v>
      </c>
      <c r="G109" s="208">
        <f t="shared" si="36"/>
        <v>-113.76724655068995</v>
      </c>
      <c r="H109" s="271"/>
      <c r="I109" s="287"/>
      <c r="J109" s="138"/>
    </row>
    <row r="110" spans="1:10" s="17" customFormat="1" ht="31.5">
      <c r="A110" s="19" t="s">
        <v>161</v>
      </c>
      <c r="B110" s="24" t="s">
        <v>162</v>
      </c>
      <c r="C110" s="21" t="s">
        <v>20</v>
      </c>
      <c r="D110" s="148" t="s">
        <v>228</v>
      </c>
      <c r="E110" s="124">
        <f>E111+E112+E113</f>
        <v>0</v>
      </c>
      <c r="F110" s="139">
        <f>F111+F112+F113</f>
        <v>0</v>
      </c>
      <c r="G110" s="209">
        <f>G111+G112+G113</f>
        <v>0</v>
      </c>
      <c r="H110" s="25"/>
      <c r="I110" s="5"/>
    </row>
    <row r="111" spans="1:10" s="17" customFormat="1" ht="31.5">
      <c r="A111" s="19" t="s">
        <v>163</v>
      </c>
      <c r="B111" s="27" t="s">
        <v>24</v>
      </c>
      <c r="C111" s="21" t="s">
        <v>20</v>
      </c>
      <c r="D111" s="148" t="s">
        <v>228</v>
      </c>
      <c r="E111" s="124">
        <v>0</v>
      </c>
      <c r="F111" s="139">
        <v>0</v>
      </c>
      <c r="G111" s="209">
        <v>0</v>
      </c>
      <c r="H111" s="25"/>
      <c r="I111" s="5"/>
    </row>
    <row r="112" spans="1:10" s="17" customFormat="1" ht="31.5">
      <c r="A112" s="19" t="s">
        <v>164</v>
      </c>
      <c r="B112" s="27" t="s">
        <v>26</v>
      </c>
      <c r="C112" s="21" t="s">
        <v>20</v>
      </c>
      <c r="D112" s="148" t="s">
        <v>228</v>
      </c>
      <c r="E112" s="124">
        <v>0</v>
      </c>
      <c r="F112" s="139">
        <v>0</v>
      </c>
      <c r="G112" s="209">
        <v>0</v>
      </c>
      <c r="H112" s="25"/>
      <c r="I112" s="5"/>
    </row>
    <row r="113" spans="1:12" s="17" customFormat="1" ht="31.5">
      <c r="A113" s="19" t="s">
        <v>165</v>
      </c>
      <c r="B113" s="27" t="s">
        <v>28</v>
      </c>
      <c r="C113" s="21" t="s">
        <v>20</v>
      </c>
      <c r="D113" s="148" t="s">
        <v>228</v>
      </c>
      <c r="E113" s="124">
        <v>0</v>
      </c>
      <c r="F113" s="139">
        <v>0</v>
      </c>
      <c r="G113" s="209">
        <v>0</v>
      </c>
      <c r="H113" s="25"/>
      <c r="I113" s="5"/>
    </row>
    <row r="114" spans="1:12" s="17" customFormat="1">
      <c r="A114" s="19" t="s">
        <v>166</v>
      </c>
      <c r="B114" s="20" t="s">
        <v>30</v>
      </c>
      <c r="C114" s="21" t="s">
        <v>20</v>
      </c>
      <c r="D114" s="148" t="s">
        <v>228</v>
      </c>
      <c r="E114" s="124">
        <v>0</v>
      </c>
      <c r="F114" s="139">
        <v>0</v>
      </c>
      <c r="G114" s="209">
        <v>0</v>
      </c>
      <c r="H114" s="25"/>
      <c r="I114" s="5"/>
    </row>
    <row r="115" spans="1:12" s="17" customFormat="1">
      <c r="A115" s="19" t="s">
        <v>167</v>
      </c>
      <c r="B115" s="20" t="s">
        <v>32</v>
      </c>
      <c r="C115" s="21" t="s">
        <v>20</v>
      </c>
      <c r="D115" s="148">
        <v>2.8879999999999661</v>
      </c>
      <c r="E115" s="139">
        <f>E87-E104-E108</f>
        <v>-2.1760000000000019</v>
      </c>
      <c r="F115" s="126">
        <f t="shared" ref="F115:F117" si="37">E115-D115</f>
        <v>-5.0639999999999681</v>
      </c>
      <c r="G115" s="199">
        <f t="shared" ref="G115" si="38">F115/D115*100</f>
        <v>-175.34626038781258</v>
      </c>
      <c r="H115" s="25"/>
      <c r="I115" s="5"/>
    </row>
    <row r="116" spans="1:12" s="17" customFormat="1">
      <c r="A116" s="19" t="s">
        <v>168</v>
      </c>
      <c r="B116" s="20" t="s">
        <v>34</v>
      </c>
      <c r="C116" s="21" t="s">
        <v>20</v>
      </c>
      <c r="D116" s="148"/>
      <c r="E116" s="139">
        <v>0</v>
      </c>
      <c r="F116" s="128">
        <v>0</v>
      </c>
      <c r="G116" s="202">
        <v>0</v>
      </c>
      <c r="H116" s="25"/>
      <c r="I116" s="5"/>
    </row>
    <row r="117" spans="1:12" s="17" customFormat="1">
      <c r="A117" s="19" t="s">
        <v>169</v>
      </c>
      <c r="B117" s="20" t="s">
        <v>36</v>
      </c>
      <c r="C117" s="21" t="s">
        <v>20</v>
      </c>
      <c r="D117" s="148">
        <v>-0.19900000000000001</v>
      </c>
      <c r="E117" s="139">
        <f>E89</f>
        <v>8.0000000000000071E-3</v>
      </c>
      <c r="F117" s="126">
        <f t="shared" si="37"/>
        <v>0.20700000000000002</v>
      </c>
      <c r="G117" s="199">
        <f t="shared" ref="G117" si="39">F117/D117*100</f>
        <v>-104.02010050251256</v>
      </c>
      <c r="H117" s="25"/>
      <c r="I117" s="5"/>
    </row>
    <row r="118" spans="1:12" s="17" customFormat="1">
      <c r="A118" s="19" t="s">
        <v>170</v>
      </c>
      <c r="B118" s="20" t="s">
        <v>38</v>
      </c>
      <c r="C118" s="21" t="s">
        <v>20</v>
      </c>
      <c r="D118" s="148"/>
      <c r="E118" s="139">
        <v>0</v>
      </c>
      <c r="F118" s="139">
        <v>0</v>
      </c>
      <c r="G118" s="209">
        <v>0</v>
      </c>
      <c r="H118" s="25"/>
      <c r="I118" s="5"/>
    </row>
    <row r="119" spans="1:12" s="17" customFormat="1">
      <c r="A119" s="19" t="s">
        <v>171</v>
      </c>
      <c r="B119" s="20" t="s">
        <v>40</v>
      </c>
      <c r="C119" s="21" t="s">
        <v>20</v>
      </c>
      <c r="D119" s="148"/>
      <c r="E119" s="139">
        <v>0</v>
      </c>
      <c r="F119" s="139">
        <v>0</v>
      </c>
      <c r="G119" s="209">
        <v>0</v>
      </c>
      <c r="H119" s="25"/>
      <c r="I119" s="5"/>
    </row>
    <row r="120" spans="1:12" s="17" customFormat="1" ht="31.5">
      <c r="A120" s="19" t="s">
        <v>172</v>
      </c>
      <c r="B120" s="24" t="s">
        <v>42</v>
      </c>
      <c r="C120" s="21" t="s">
        <v>20</v>
      </c>
      <c r="D120" s="148"/>
      <c r="E120" s="139">
        <f>E121+E122</f>
        <v>0</v>
      </c>
      <c r="F120" s="139">
        <f>F121+F122</f>
        <v>0</v>
      </c>
      <c r="G120" s="209">
        <f>G121+G122</f>
        <v>0</v>
      </c>
      <c r="H120" s="25"/>
      <c r="I120" s="5"/>
    </row>
    <row r="121" spans="1:12" s="17" customFormat="1">
      <c r="A121" s="19" t="s">
        <v>173</v>
      </c>
      <c r="B121" s="26" t="s">
        <v>44</v>
      </c>
      <c r="C121" s="21" t="s">
        <v>20</v>
      </c>
      <c r="D121" s="148"/>
      <c r="E121" s="139">
        <v>0</v>
      </c>
      <c r="F121" s="139">
        <v>0</v>
      </c>
      <c r="G121" s="209">
        <v>0</v>
      </c>
      <c r="H121" s="25"/>
      <c r="I121" s="5"/>
    </row>
    <row r="122" spans="1:12" s="17" customFormat="1">
      <c r="A122" s="19" t="s">
        <v>174</v>
      </c>
      <c r="B122" s="26" t="s">
        <v>46</v>
      </c>
      <c r="C122" s="21" t="s">
        <v>20</v>
      </c>
      <c r="D122" s="148"/>
      <c r="E122" s="139">
        <v>0</v>
      </c>
      <c r="F122" s="139">
        <v>0</v>
      </c>
      <c r="G122" s="209">
        <v>0</v>
      </c>
      <c r="H122" s="25"/>
      <c r="I122" s="5"/>
    </row>
    <row r="123" spans="1:12" s="17" customFormat="1">
      <c r="A123" s="19" t="s">
        <v>175</v>
      </c>
      <c r="B123" s="20" t="s">
        <v>48</v>
      </c>
      <c r="C123" s="21" t="s">
        <v>20</v>
      </c>
      <c r="D123" s="148">
        <v>3.979000000000001</v>
      </c>
      <c r="E123" s="139">
        <f>E95+E100+E102-E106</f>
        <v>1.25</v>
      </c>
      <c r="F123" s="126">
        <f t="shared" ref="F123:F124" si="40">E123-D123</f>
        <v>-2.729000000000001</v>
      </c>
      <c r="G123" s="199">
        <f t="shared" ref="G123" si="41">F123/D123*100</f>
        <v>-68.585071626036694</v>
      </c>
      <c r="H123" s="25"/>
      <c r="I123" s="137"/>
      <c r="J123" s="138"/>
      <c r="K123" s="138"/>
      <c r="L123" s="138"/>
    </row>
    <row r="124" spans="1:12" s="17" customFormat="1">
      <c r="A124" s="193" t="s">
        <v>176</v>
      </c>
      <c r="B124" s="269" t="s">
        <v>177</v>
      </c>
      <c r="C124" s="270" t="s">
        <v>20</v>
      </c>
      <c r="D124" s="274">
        <v>0</v>
      </c>
      <c r="E124" s="169">
        <f>SUM(E125,E129:E135,E138)</f>
        <v>0</v>
      </c>
      <c r="F124" s="172">
        <f t="shared" si="40"/>
        <v>0</v>
      </c>
      <c r="G124" s="208"/>
      <c r="H124" s="271"/>
      <c r="I124" s="5"/>
    </row>
    <row r="125" spans="1:12" s="17" customFormat="1">
      <c r="A125" s="19" t="s">
        <v>178</v>
      </c>
      <c r="B125" s="20" t="s">
        <v>22</v>
      </c>
      <c r="C125" s="21" t="s">
        <v>20</v>
      </c>
      <c r="D125" s="148" t="s">
        <v>228</v>
      </c>
      <c r="E125" s="124">
        <f>E126+E127+E128</f>
        <v>0</v>
      </c>
      <c r="F125" s="124">
        <f>F126+F127+F128</f>
        <v>0</v>
      </c>
      <c r="G125" s="200">
        <f>G126+G127+G128</f>
        <v>0</v>
      </c>
      <c r="H125" s="25"/>
      <c r="I125" s="5"/>
    </row>
    <row r="126" spans="1:12" s="17" customFormat="1" ht="31.5">
      <c r="A126" s="19" t="s">
        <v>179</v>
      </c>
      <c r="B126" s="27" t="s">
        <v>24</v>
      </c>
      <c r="C126" s="21" t="s">
        <v>20</v>
      </c>
      <c r="D126" s="148" t="s">
        <v>228</v>
      </c>
      <c r="E126" s="124">
        <v>0</v>
      </c>
      <c r="F126" s="124">
        <v>0</v>
      </c>
      <c r="G126" s="200">
        <v>0</v>
      </c>
      <c r="H126" s="25"/>
      <c r="I126" s="5"/>
    </row>
    <row r="127" spans="1:12" s="17" customFormat="1" ht="31.5">
      <c r="A127" s="19" t="s">
        <v>180</v>
      </c>
      <c r="B127" s="27" t="s">
        <v>26</v>
      </c>
      <c r="C127" s="21" t="s">
        <v>20</v>
      </c>
      <c r="D127" s="148" t="s">
        <v>228</v>
      </c>
      <c r="E127" s="124">
        <v>0</v>
      </c>
      <c r="F127" s="124">
        <v>0</v>
      </c>
      <c r="G127" s="200">
        <v>0</v>
      </c>
      <c r="H127" s="25"/>
      <c r="I127" s="5"/>
    </row>
    <row r="128" spans="1:12" s="17" customFormat="1" ht="31.5">
      <c r="A128" s="19" t="s">
        <v>181</v>
      </c>
      <c r="B128" s="27" t="s">
        <v>28</v>
      </c>
      <c r="C128" s="21" t="s">
        <v>20</v>
      </c>
      <c r="D128" s="148" t="s">
        <v>228</v>
      </c>
      <c r="E128" s="124">
        <v>0</v>
      </c>
      <c r="F128" s="124">
        <v>0</v>
      </c>
      <c r="G128" s="200">
        <v>0</v>
      </c>
      <c r="H128" s="25"/>
      <c r="I128" s="5"/>
    </row>
    <row r="129" spans="1:9" s="17" customFormat="1">
      <c r="A129" s="19" t="s">
        <v>182</v>
      </c>
      <c r="B129" s="28" t="s">
        <v>183</v>
      </c>
      <c r="C129" s="21" t="s">
        <v>20</v>
      </c>
      <c r="D129" s="148" t="s">
        <v>228</v>
      </c>
      <c r="E129" s="124">
        <v>0</v>
      </c>
      <c r="F129" s="124">
        <v>0</v>
      </c>
      <c r="G129" s="200">
        <v>0</v>
      </c>
      <c r="H129" s="25"/>
      <c r="I129" s="5"/>
    </row>
    <row r="130" spans="1:9" s="17" customFormat="1">
      <c r="A130" s="19" t="s">
        <v>184</v>
      </c>
      <c r="B130" s="28" t="s">
        <v>185</v>
      </c>
      <c r="C130" s="21" t="s">
        <v>20</v>
      </c>
      <c r="D130" s="148">
        <v>0</v>
      </c>
      <c r="E130" s="124">
        <v>0</v>
      </c>
      <c r="F130" s="124">
        <v>0</v>
      </c>
      <c r="G130" s="200">
        <v>0</v>
      </c>
      <c r="H130" s="25"/>
      <c r="I130" s="5"/>
    </row>
    <row r="131" spans="1:9" s="17" customFormat="1">
      <c r="A131" s="19" t="s">
        <v>186</v>
      </c>
      <c r="B131" s="28" t="s">
        <v>187</v>
      </c>
      <c r="C131" s="21" t="s">
        <v>20</v>
      </c>
      <c r="D131" s="148" t="s">
        <v>228</v>
      </c>
      <c r="E131" s="124">
        <v>0</v>
      </c>
      <c r="F131" s="124">
        <v>0</v>
      </c>
      <c r="G131" s="200">
        <v>0</v>
      </c>
      <c r="H131" s="25"/>
      <c r="I131" s="5"/>
    </row>
    <row r="132" spans="1:9" s="17" customFormat="1">
      <c r="A132" s="19" t="s">
        <v>188</v>
      </c>
      <c r="B132" s="28" t="s">
        <v>189</v>
      </c>
      <c r="C132" s="21" t="s">
        <v>20</v>
      </c>
      <c r="D132" s="148">
        <v>0</v>
      </c>
      <c r="E132" s="124">
        <v>0</v>
      </c>
      <c r="F132" s="124">
        <v>0</v>
      </c>
      <c r="G132" s="200">
        <v>0</v>
      </c>
      <c r="H132" s="25"/>
      <c r="I132" s="5"/>
    </row>
    <row r="133" spans="1:9" s="17" customFormat="1">
      <c r="A133" s="19" t="s">
        <v>190</v>
      </c>
      <c r="B133" s="28" t="s">
        <v>191</v>
      </c>
      <c r="C133" s="21" t="s">
        <v>20</v>
      </c>
      <c r="D133" s="148" t="s">
        <v>228</v>
      </c>
      <c r="E133" s="124">
        <v>0</v>
      </c>
      <c r="F133" s="124">
        <v>0</v>
      </c>
      <c r="G133" s="200">
        <v>0</v>
      </c>
      <c r="H133" s="25"/>
      <c r="I133" s="5"/>
    </row>
    <row r="134" spans="1:9" s="17" customFormat="1">
      <c r="A134" s="19" t="s">
        <v>192</v>
      </c>
      <c r="B134" s="28" t="s">
        <v>193</v>
      </c>
      <c r="C134" s="21" t="s">
        <v>20</v>
      </c>
      <c r="D134" s="148" t="s">
        <v>228</v>
      </c>
      <c r="E134" s="124">
        <v>0</v>
      </c>
      <c r="F134" s="124">
        <v>0</v>
      </c>
      <c r="G134" s="200">
        <v>0</v>
      </c>
      <c r="H134" s="25"/>
      <c r="I134" s="5"/>
    </row>
    <row r="135" spans="1:9" s="17" customFormat="1" ht="31.5">
      <c r="A135" s="19" t="s">
        <v>194</v>
      </c>
      <c r="B135" s="28" t="s">
        <v>42</v>
      </c>
      <c r="C135" s="21" t="s">
        <v>20</v>
      </c>
      <c r="D135" s="148" t="s">
        <v>228</v>
      </c>
      <c r="E135" s="124">
        <f>E136+E137</f>
        <v>0</v>
      </c>
      <c r="F135" s="124">
        <f>F136+F137</f>
        <v>0</v>
      </c>
      <c r="G135" s="200">
        <f>G136+G137</f>
        <v>0</v>
      </c>
      <c r="H135" s="25"/>
      <c r="I135" s="5"/>
    </row>
    <row r="136" spans="1:9" s="17" customFormat="1">
      <c r="A136" s="19" t="s">
        <v>195</v>
      </c>
      <c r="B136" s="26" t="s">
        <v>196</v>
      </c>
      <c r="C136" s="21" t="s">
        <v>20</v>
      </c>
      <c r="D136" s="148" t="s">
        <v>228</v>
      </c>
      <c r="E136" s="124">
        <v>0</v>
      </c>
      <c r="F136" s="124">
        <v>0</v>
      </c>
      <c r="G136" s="200">
        <v>0</v>
      </c>
      <c r="H136" s="25"/>
      <c r="I136" s="5"/>
    </row>
    <row r="137" spans="1:9" s="17" customFormat="1">
      <c r="A137" s="19" t="s">
        <v>197</v>
      </c>
      <c r="B137" s="26" t="s">
        <v>46</v>
      </c>
      <c r="C137" s="21" t="s">
        <v>20</v>
      </c>
      <c r="D137" s="148" t="s">
        <v>228</v>
      </c>
      <c r="E137" s="124">
        <v>0</v>
      </c>
      <c r="F137" s="124">
        <v>0</v>
      </c>
      <c r="G137" s="200">
        <v>0</v>
      </c>
      <c r="H137" s="25"/>
      <c r="I137" s="5"/>
    </row>
    <row r="138" spans="1:9" s="17" customFormat="1">
      <c r="A138" s="19" t="s">
        <v>198</v>
      </c>
      <c r="B138" s="28" t="s">
        <v>199</v>
      </c>
      <c r="C138" s="21" t="s">
        <v>20</v>
      </c>
      <c r="D138" s="148">
        <v>0</v>
      </c>
      <c r="E138" s="124">
        <v>0</v>
      </c>
      <c r="F138" s="124">
        <v>0</v>
      </c>
      <c r="G138" s="200">
        <v>0</v>
      </c>
      <c r="H138" s="25"/>
      <c r="I138" s="5"/>
    </row>
    <row r="139" spans="1:9" s="17" customFormat="1">
      <c r="A139" s="85" t="s">
        <v>200</v>
      </c>
      <c r="B139" s="93" t="s">
        <v>201</v>
      </c>
      <c r="C139" s="86" t="s">
        <v>20</v>
      </c>
      <c r="D139" s="241">
        <v>6.6679999999999673</v>
      </c>
      <c r="E139" s="170">
        <f t="shared" ref="E139" si="42">SUM(E140,E144:E150,E153)</f>
        <v>-0.91800000000000193</v>
      </c>
      <c r="F139" s="122">
        <f t="shared" ref="F139" si="43">E139-D139</f>
        <v>-7.5859999999999692</v>
      </c>
      <c r="G139" s="197">
        <f t="shared" ref="G139" si="44">F139/D139*100</f>
        <v>-113.76724655068995</v>
      </c>
      <c r="H139" s="87"/>
      <c r="I139" s="5"/>
    </row>
    <row r="140" spans="1:9" s="17" customFormat="1">
      <c r="A140" s="19" t="s">
        <v>202</v>
      </c>
      <c r="B140" s="20" t="s">
        <v>22</v>
      </c>
      <c r="C140" s="21" t="s">
        <v>20</v>
      </c>
      <c r="D140" s="148" t="s">
        <v>228</v>
      </c>
      <c r="E140" s="139">
        <f>E141+E142+E143</f>
        <v>0</v>
      </c>
      <c r="F140" s="124">
        <f>F141+F142+F143</f>
        <v>0</v>
      </c>
      <c r="G140" s="200">
        <f>G141+G142+G143</f>
        <v>0</v>
      </c>
      <c r="H140" s="25"/>
      <c r="I140" s="5"/>
    </row>
    <row r="141" spans="1:9" s="17" customFormat="1" ht="31.5">
      <c r="A141" s="19" t="s">
        <v>203</v>
      </c>
      <c r="B141" s="27" t="s">
        <v>24</v>
      </c>
      <c r="C141" s="21" t="s">
        <v>20</v>
      </c>
      <c r="D141" s="148" t="s">
        <v>228</v>
      </c>
      <c r="E141" s="139">
        <v>0</v>
      </c>
      <c r="F141" s="124">
        <v>0</v>
      </c>
      <c r="G141" s="200">
        <v>0</v>
      </c>
      <c r="H141" s="25"/>
      <c r="I141" s="5"/>
    </row>
    <row r="142" spans="1:9" s="17" customFormat="1" ht="31.5">
      <c r="A142" s="19" t="s">
        <v>204</v>
      </c>
      <c r="B142" s="27" t="s">
        <v>26</v>
      </c>
      <c r="C142" s="21" t="s">
        <v>20</v>
      </c>
      <c r="D142" s="148" t="s">
        <v>228</v>
      </c>
      <c r="E142" s="139">
        <v>0</v>
      </c>
      <c r="F142" s="124">
        <v>0</v>
      </c>
      <c r="G142" s="200">
        <v>0</v>
      </c>
      <c r="H142" s="25"/>
      <c r="I142" s="5"/>
    </row>
    <row r="143" spans="1:9" s="17" customFormat="1" ht="31.5">
      <c r="A143" s="19" t="s">
        <v>205</v>
      </c>
      <c r="B143" s="27" t="s">
        <v>28</v>
      </c>
      <c r="C143" s="21" t="s">
        <v>20</v>
      </c>
      <c r="D143" s="148" t="s">
        <v>228</v>
      </c>
      <c r="E143" s="139">
        <v>0</v>
      </c>
      <c r="F143" s="124">
        <v>0</v>
      </c>
      <c r="G143" s="200">
        <v>0</v>
      </c>
      <c r="H143" s="25"/>
      <c r="I143" s="5"/>
    </row>
    <row r="144" spans="1:9" s="17" customFormat="1">
      <c r="A144" s="19" t="s">
        <v>206</v>
      </c>
      <c r="B144" s="20" t="s">
        <v>30</v>
      </c>
      <c r="C144" s="21" t="s">
        <v>20</v>
      </c>
      <c r="D144" s="148" t="s">
        <v>228</v>
      </c>
      <c r="E144" s="139">
        <v>0</v>
      </c>
      <c r="F144" s="124">
        <v>0</v>
      </c>
      <c r="G144" s="200">
        <v>0</v>
      </c>
      <c r="H144" s="25"/>
      <c r="I144" s="5"/>
    </row>
    <row r="145" spans="1:9" s="17" customFormat="1">
      <c r="A145" s="19" t="s">
        <v>207</v>
      </c>
      <c r="B145" s="20" t="s">
        <v>32</v>
      </c>
      <c r="C145" s="21" t="s">
        <v>20</v>
      </c>
      <c r="D145" s="148">
        <v>2.8879999999999661</v>
      </c>
      <c r="E145" s="139">
        <f t="shared" ref="E145" si="45">E115-E130</f>
        <v>-2.1760000000000019</v>
      </c>
      <c r="F145" s="126">
        <f t="shared" ref="F145:F147" si="46">E145-D145</f>
        <v>-5.0639999999999681</v>
      </c>
      <c r="G145" s="199">
        <f t="shared" ref="G145:G147" si="47">F145/D145*100</f>
        <v>-175.34626038781258</v>
      </c>
      <c r="H145" s="25"/>
      <c r="I145" s="5"/>
    </row>
    <row r="146" spans="1:9" s="17" customFormat="1">
      <c r="A146" s="19" t="s">
        <v>208</v>
      </c>
      <c r="B146" s="20" t="s">
        <v>34</v>
      </c>
      <c r="C146" s="21" t="s">
        <v>20</v>
      </c>
      <c r="D146" s="148" t="s">
        <v>228</v>
      </c>
      <c r="E146" s="139">
        <v>0</v>
      </c>
      <c r="F146" s="128">
        <v>0</v>
      </c>
      <c r="G146" s="202">
        <v>0</v>
      </c>
      <c r="H146" s="25"/>
      <c r="I146" s="5"/>
    </row>
    <row r="147" spans="1:9" s="17" customFormat="1">
      <c r="A147" s="19" t="s">
        <v>209</v>
      </c>
      <c r="B147" s="24" t="s">
        <v>36</v>
      </c>
      <c r="C147" s="21" t="s">
        <v>20</v>
      </c>
      <c r="D147" s="148">
        <v>-0.19900000000000001</v>
      </c>
      <c r="E147" s="139">
        <f t="shared" ref="E147" si="48">E117-E132</f>
        <v>8.0000000000000071E-3</v>
      </c>
      <c r="F147" s="126">
        <f t="shared" si="46"/>
        <v>0.20700000000000002</v>
      </c>
      <c r="G147" s="199">
        <f t="shared" si="47"/>
        <v>-104.02010050251256</v>
      </c>
      <c r="H147" s="25"/>
      <c r="I147" s="5"/>
    </row>
    <row r="148" spans="1:9" s="17" customFormat="1">
      <c r="A148" s="19" t="s">
        <v>210</v>
      </c>
      <c r="B148" s="20" t="s">
        <v>38</v>
      </c>
      <c r="C148" s="21" t="s">
        <v>20</v>
      </c>
      <c r="D148" s="148" t="s">
        <v>228</v>
      </c>
      <c r="E148" s="139">
        <v>0</v>
      </c>
      <c r="F148" s="124">
        <v>0</v>
      </c>
      <c r="G148" s="200">
        <v>0</v>
      </c>
      <c r="H148" s="25"/>
      <c r="I148" s="5"/>
    </row>
    <row r="149" spans="1:9" s="17" customFormat="1">
      <c r="A149" s="19" t="s">
        <v>211</v>
      </c>
      <c r="B149" s="20" t="s">
        <v>40</v>
      </c>
      <c r="C149" s="21" t="s">
        <v>20</v>
      </c>
      <c r="D149" s="148" t="s">
        <v>228</v>
      </c>
      <c r="E149" s="139">
        <v>0</v>
      </c>
      <c r="F149" s="124">
        <v>0</v>
      </c>
      <c r="G149" s="200">
        <v>0</v>
      </c>
      <c r="H149" s="25"/>
      <c r="I149" s="5"/>
    </row>
    <row r="150" spans="1:9" s="17" customFormat="1" ht="31.5">
      <c r="A150" s="19" t="s">
        <v>212</v>
      </c>
      <c r="B150" s="24" t="s">
        <v>42</v>
      </c>
      <c r="C150" s="21" t="s">
        <v>20</v>
      </c>
      <c r="D150" s="148" t="s">
        <v>228</v>
      </c>
      <c r="E150" s="139">
        <f>E151+E152</f>
        <v>0</v>
      </c>
      <c r="F150" s="124">
        <f>F151+F152</f>
        <v>0</v>
      </c>
      <c r="G150" s="200">
        <f>G151+G152</f>
        <v>0</v>
      </c>
      <c r="H150" s="25"/>
      <c r="I150" s="5"/>
    </row>
    <row r="151" spans="1:9" s="17" customFormat="1">
      <c r="A151" s="19" t="s">
        <v>213</v>
      </c>
      <c r="B151" s="26" t="s">
        <v>44</v>
      </c>
      <c r="C151" s="21" t="s">
        <v>20</v>
      </c>
      <c r="D151" s="148" t="s">
        <v>228</v>
      </c>
      <c r="E151" s="139">
        <v>0</v>
      </c>
      <c r="F151" s="124">
        <v>0</v>
      </c>
      <c r="G151" s="200">
        <v>0</v>
      </c>
      <c r="H151" s="25"/>
      <c r="I151" s="5"/>
    </row>
    <row r="152" spans="1:9" s="17" customFormat="1">
      <c r="A152" s="19" t="s">
        <v>214</v>
      </c>
      <c r="B152" s="26" t="s">
        <v>46</v>
      </c>
      <c r="C152" s="21" t="s">
        <v>20</v>
      </c>
      <c r="D152" s="148" t="s">
        <v>228</v>
      </c>
      <c r="E152" s="139">
        <v>0</v>
      </c>
      <c r="F152" s="124">
        <v>0</v>
      </c>
      <c r="G152" s="200">
        <v>0</v>
      </c>
      <c r="H152" s="25"/>
      <c r="I152" s="5"/>
    </row>
    <row r="153" spans="1:9" s="17" customFormat="1">
      <c r="A153" s="19" t="s">
        <v>215</v>
      </c>
      <c r="B153" s="20" t="s">
        <v>48</v>
      </c>
      <c r="C153" s="21" t="s">
        <v>20</v>
      </c>
      <c r="D153" s="148">
        <v>3.979000000000001</v>
      </c>
      <c r="E153" s="139">
        <f t="shared" ref="E153" si="49">E123-E138</f>
        <v>1.25</v>
      </c>
      <c r="F153" s="126">
        <f t="shared" ref="F153:F154" si="50">E153-D153</f>
        <v>-2.729000000000001</v>
      </c>
      <c r="G153" s="199">
        <f t="shared" ref="G153:G155" si="51">F153/D153*100</f>
        <v>-68.585071626036694</v>
      </c>
      <c r="H153" s="25"/>
      <c r="I153" s="5"/>
    </row>
    <row r="154" spans="1:9" s="17" customFormat="1">
      <c r="A154" s="85" t="s">
        <v>216</v>
      </c>
      <c r="B154" s="93" t="s">
        <v>217</v>
      </c>
      <c r="C154" s="86" t="s">
        <v>20</v>
      </c>
      <c r="D154" s="233">
        <v>6.6679999999999673</v>
      </c>
      <c r="E154" s="170">
        <f>E139</f>
        <v>-0.91800000000000193</v>
      </c>
      <c r="F154" s="122">
        <f t="shared" si="50"/>
        <v>-7.5859999999999692</v>
      </c>
      <c r="G154" s="197">
        <f t="shared" si="51"/>
        <v>-113.76724655068995</v>
      </c>
      <c r="H154" s="87"/>
      <c r="I154" s="5"/>
    </row>
    <row r="155" spans="1:9" s="17" customFormat="1">
      <c r="A155" s="19" t="s">
        <v>218</v>
      </c>
      <c r="B155" s="28" t="s">
        <v>219</v>
      </c>
      <c r="C155" s="21" t="s">
        <v>20</v>
      </c>
      <c r="D155" s="165">
        <v>6.6680000000000001</v>
      </c>
      <c r="E155" s="139">
        <f>E154-E158</f>
        <v>-0.91800000000000193</v>
      </c>
      <c r="F155" s="126">
        <f>E155-D155</f>
        <v>-7.5860000000000021</v>
      </c>
      <c r="G155" s="199">
        <f t="shared" si="51"/>
        <v>-113.76724655068988</v>
      </c>
      <c r="H155" s="25"/>
      <c r="I155" s="5"/>
    </row>
    <row r="156" spans="1:9" s="17" customFormat="1">
      <c r="A156" s="19" t="s">
        <v>220</v>
      </c>
      <c r="B156" s="28" t="s">
        <v>221</v>
      </c>
      <c r="C156" s="21" t="s">
        <v>20</v>
      </c>
      <c r="D156" s="165">
        <v>0</v>
      </c>
      <c r="E156" s="153">
        <v>0</v>
      </c>
      <c r="F156" s="126">
        <v>0</v>
      </c>
      <c r="G156" s="199">
        <v>0</v>
      </c>
      <c r="H156" s="25"/>
      <c r="I156" s="5"/>
    </row>
    <row r="157" spans="1:9" s="17" customFormat="1">
      <c r="A157" s="19" t="s">
        <v>222</v>
      </c>
      <c r="B157" s="28" t="s">
        <v>223</v>
      </c>
      <c r="C157" s="21" t="s">
        <v>20</v>
      </c>
      <c r="D157" s="165">
        <v>0</v>
      </c>
      <c r="E157" s="153">
        <v>0</v>
      </c>
      <c r="F157" s="126">
        <v>0</v>
      </c>
      <c r="G157" s="199">
        <v>0</v>
      </c>
      <c r="H157" s="25"/>
      <c r="I157" s="5"/>
    </row>
    <row r="158" spans="1:9" s="17" customFormat="1" ht="16.5" thickBot="1">
      <c r="A158" s="35" t="s">
        <v>224</v>
      </c>
      <c r="B158" s="39" t="s">
        <v>225</v>
      </c>
      <c r="C158" s="37" t="s">
        <v>20</v>
      </c>
      <c r="D158" s="175">
        <v>0</v>
      </c>
      <c r="E158" s="222">
        <v>0</v>
      </c>
      <c r="F158" s="223">
        <f>E158-D158</f>
        <v>0</v>
      </c>
      <c r="G158" s="224">
        <v>0</v>
      </c>
      <c r="H158" s="38"/>
      <c r="I158" s="5"/>
    </row>
    <row r="159" spans="1:9" s="17" customFormat="1">
      <c r="A159" s="81" t="s">
        <v>226</v>
      </c>
      <c r="B159" s="82" t="s">
        <v>111</v>
      </c>
      <c r="C159" s="83" t="s">
        <v>227</v>
      </c>
      <c r="D159" s="220">
        <f>D160+D161+D163+D165</f>
        <v>12.124999999999968</v>
      </c>
      <c r="E159" s="220">
        <f>E160+E161+E163+E165</f>
        <v>3.691999999999998</v>
      </c>
      <c r="F159" s="220">
        <f>E159-D159</f>
        <v>-8.4329999999999696</v>
      </c>
      <c r="G159" s="242">
        <f t="shared" ref="G159:G160" si="52">F159/D159*100</f>
        <v>-69.550515463917463</v>
      </c>
      <c r="H159" s="221" t="s">
        <v>228</v>
      </c>
      <c r="I159" s="5"/>
    </row>
    <row r="160" spans="1:9" s="17" customFormat="1" ht="31.5">
      <c r="A160" s="19" t="s">
        <v>229</v>
      </c>
      <c r="B160" s="28" t="s">
        <v>230</v>
      </c>
      <c r="C160" s="21" t="s">
        <v>20</v>
      </c>
      <c r="D160" s="165">
        <f t="shared" ref="D160" si="53">SUM(D109,D105,D69)</f>
        <v>12.124999999999968</v>
      </c>
      <c r="E160" s="171">
        <f>SUM(E109,E105,E69)+0.062</f>
        <v>3.691999999999998</v>
      </c>
      <c r="F160" s="126">
        <f t="shared" ref="F160" si="54">E160-D160</f>
        <v>-8.4329999999999696</v>
      </c>
      <c r="G160" s="199">
        <f t="shared" si="52"/>
        <v>-69.550515463917463</v>
      </c>
      <c r="H160" s="25"/>
      <c r="I160" s="5"/>
    </row>
    <row r="161" spans="1:9" s="17" customFormat="1">
      <c r="A161" s="19" t="s">
        <v>231</v>
      </c>
      <c r="B161" s="28" t="s">
        <v>232</v>
      </c>
      <c r="C161" s="21" t="s">
        <v>20</v>
      </c>
      <c r="D161" s="165"/>
      <c r="E161" s="124">
        <v>0</v>
      </c>
      <c r="F161" s="124" t="s">
        <v>228</v>
      </c>
      <c r="G161" s="200" t="s">
        <v>228</v>
      </c>
      <c r="H161" s="25"/>
      <c r="I161" s="5"/>
    </row>
    <row r="162" spans="1:9" s="17" customFormat="1">
      <c r="A162" s="19" t="s">
        <v>233</v>
      </c>
      <c r="B162" s="27" t="s">
        <v>234</v>
      </c>
      <c r="C162" s="21" t="s">
        <v>20</v>
      </c>
      <c r="D162" s="165"/>
      <c r="E162" s="124">
        <v>0</v>
      </c>
      <c r="F162" s="124" t="s">
        <v>228</v>
      </c>
      <c r="G162" s="200" t="s">
        <v>228</v>
      </c>
      <c r="H162" s="25"/>
      <c r="I162" s="5"/>
    </row>
    <row r="163" spans="1:9" s="17" customFormat="1">
      <c r="A163" s="19" t="s">
        <v>235</v>
      </c>
      <c r="B163" s="28" t="s">
        <v>236</v>
      </c>
      <c r="C163" s="21" t="s">
        <v>20</v>
      </c>
      <c r="D163" s="165"/>
      <c r="E163" s="124">
        <v>0</v>
      </c>
      <c r="F163" s="124" t="s">
        <v>228</v>
      </c>
      <c r="G163" s="200" t="s">
        <v>228</v>
      </c>
      <c r="H163" s="25"/>
      <c r="I163" s="5"/>
    </row>
    <row r="164" spans="1:9" s="17" customFormat="1">
      <c r="A164" s="31" t="s">
        <v>237</v>
      </c>
      <c r="B164" s="27" t="s">
        <v>238</v>
      </c>
      <c r="C164" s="21" t="s">
        <v>20</v>
      </c>
      <c r="D164" s="165"/>
      <c r="E164" s="131" t="s">
        <v>228</v>
      </c>
      <c r="F164" s="131" t="s">
        <v>228</v>
      </c>
      <c r="G164" s="210" t="s">
        <v>228</v>
      </c>
      <c r="H164" s="34"/>
      <c r="I164" s="5"/>
    </row>
    <row r="165" spans="1:9" s="17" customFormat="1" ht="32.25" thickBot="1">
      <c r="A165" s="35" t="s">
        <v>239</v>
      </c>
      <c r="B165" s="39" t="s">
        <v>240</v>
      </c>
      <c r="C165" s="37" t="s">
        <v>227</v>
      </c>
      <c r="D165" s="175"/>
      <c r="E165" s="130">
        <v>0</v>
      </c>
      <c r="F165" s="130" t="s">
        <v>228</v>
      </c>
      <c r="G165" s="211" t="s">
        <v>228</v>
      </c>
      <c r="H165" s="38"/>
      <c r="I165" s="5"/>
    </row>
    <row r="166" spans="1:9" s="17" customFormat="1" ht="19.5" thickBot="1">
      <c r="A166" s="289" t="s">
        <v>241</v>
      </c>
      <c r="B166" s="290"/>
      <c r="C166" s="290"/>
      <c r="D166" s="290"/>
      <c r="E166" s="290"/>
      <c r="F166" s="290"/>
      <c r="G166" s="290"/>
      <c r="H166" s="291"/>
      <c r="I166" s="5"/>
    </row>
    <row r="167" spans="1:9" s="17" customFormat="1">
      <c r="A167" s="81" t="s">
        <v>242</v>
      </c>
      <c r="B167" s="82" t="s">
        <v>243</v>
      </c>
      <c r="C167" s="86" t="s">
        <v>20</v>
      </c>
      <c r="D167" s="94" t="s">
        <v>228</v>
      </c>
      <c r="E167" s="94" t="s">
        <v>228</v>
      </c>
      <c r="F167" s="94" t="s">
        <v>228</v>
      </c>
      <c r="G167" s="94" t="s">
        <v>228</v>
      </c>
      <c r="H167" s="84"/>
      <c r="I167" s="5"/>
    </row>
    <row r="168" spans="1:9" s="17" customFormat="1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>
      <c r="A185" s="85" t="s">
        <v>264</v>
      </c>
      <c r="B185" s="93" t="s">
        <v>265</v>
      </c>
      <c r="C185" s="86" t="s">
        <v>20</v>
      </c>
      <c r="D185" s="95" t="s">
        <v>228</v>
      </c>
      <c r="E185" s="95" t="s">
        <v>228</v>
      </c>
      <c r="F185" s="95" t="s">
        <v>228</v>
      </c>
      <c r="G185" s="95" t="s">
        <v>228</v>
      </c>
      <c r="H185" s="87"/>
      <c r="I185" s="5"/>
    </row>
    <row r="186" spans="1:9" s="17" customFormat="1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>
      <c r="A203" s="85" t="s">
        <v>300</v>
      </c>
      <c r="B203" s="93" t="s">
        <v>301</v>
      </c>
      <c r="C203" s="86" t="s">
        <v>20</v>
      </c>
      <c r="D203" s="95" t="s">
        <v>228</v>
      </c>
      <c r="E203" s="95" t="s">
        <v>228</v>
      </c>
      <c r="F203" s="95" t="s">
        <v>228</v>
      </c>
      <c r="G203" s="95" t="s">
        <v>228</v>
      </c>
      <c r="H203" s="87"/>
      <c r="I203" s="5"/>
    </row>
    <row r="204" spans="1:9" s="17" customFormat="1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>
      <c r="A210" s="85" t="s">
        <v>314</v>
      </c>
      <c r="B210" s="93" t="s">
        <v>315</v>
      </c>
      <c r="C210" s="86" t="s">
        <v>20</v>
      </c>
      <c r="D210" s="95" t="s">
        <v>228</v>
      </c>
      <c r="E210" s="95" t="s">
        <v>228</v>
      </c>
      <c r="F210" s="95" t="s">
        <v>228</v>
      </c>
      <c r="G210" s="95" t="s">
        <v>228</v>
      </c>
      <c r="H210" s="87"/>
      <c r="I210" s="5"/>
    </row>
    <row r="211" spans="1:9" s="17" customFormat="1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>
      <c r="A222" s="85" t="s">
        <v>337</v>
      </c>
      <c r="B222" s="93" t="s">
        <v>338</v>
      </c>
      <c r="C222" s="86" t="s">
        <v>20</v>
      </c>
      <c r="D222" s="95" t="s">
        <v>228</v>
      </c>
      <c r="E222" s="95" t="s">
        <v>228</v>
      </c>
      <c r="F222" s="95" t="s">
        <v>228</v>
      </c>
      <c r="G222" s="95" t="s">
        <v>228</v>
      </c>
      <c r="H222" s="87"/>
      <c r="I222" s="5"/>
    </row>
    <row r="223" spans="1:9" s="17" customFormat="1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>
      <c r="A235" s="85" t="s">
        <v>363</v>
      </c>
      <c r="B235" s="93" t="s">
        <v>364</v>
      </c>
      <c r="C235" s="86" t="s">
        <v>20</v>
      </c>
      <c r="D235" s="95" t="s">
        <v>228</v>
      </c>
      <c r="E235" s="95" t="s">
        <v>228</v>
      </c>
      <c r="F235" s="95" t="s">
        <v>228</v>
      </c>
      <c r="G235" s="95" t="s">
        <v>228</v>
      </c>
      <c r="H235" s="87"/>
      <c r="I235" s="5"/>
    </row>
    <row r="236" spans="1:9" s="17" customFormat="1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>
      <c r="A242" s="85" t="s">
        <v>373</v>
      </c>
      <c r="B242" s="93" t="s">
        <v>374</v>
      </c>
      <c r="C242" s="86" t="s">
        <v>20</v>
      </c>
      <c r="D242" s="95" t="s">
        <v>228</v>
      </c>
      <c r="E242" s="95" t="s">
        <v>228</v>
      </c>
      <c r="F242" s="95" t="s">
        <v>228</v>
      </c>
      <c r="G242" s="95" t="s">
        <v>228</v>
      </c>
      <c r="H242" s="87"/>
      <c r="I242" s="5"/>
    </row>
    <row r="243" spans="1:9" s="17" customFormat="1" ht="31.5">
      <c r="A243" s="85" t="s">
        <v>375</v>
      </c>
      <c r="B243" s="93" t="s">
        <v>376</v>
      </c>
      <c r="C243" s="86" t="s">
        <v>20</v>
      </c>
      <c r="D243" s="95" t="s">
        <v>228</v>
      </c>
      <c r="E243" s="95" t="s">
        <v>228</v>
      </c>
      <c r="F243" s="95" t="s">
        <v>228</v>
      </c>
      <c r="G243" s="95" t="s">
        <v>228</v>
      </c>
      <c r="H243" s="87"/>
      <c r="I243" s="5"/>
    </row>
    <row r="244" spans="1:9" s="17" customFormat="1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>
      <c r="A246" s="85" t="s">
        <v>381</v>
      </c>
      <c r="B246" s="93" t="s">
        <v>382</v>
      </c>
      <c r="C246" s="86" t="s">
        <v>20</v>
      </c>
      <c r="D246" s="95" t="s">
        <v>228</v>
      </c>
      <c r="E246" s="95" t="s">
        <v>228</v>
      </c>
      <c r="F246" s="95" t="s">
        <v>228</v>
      </c>
      <c r="G246" s="95" t="s">
        <v>228</v>
      </c>
      <c r="H246" s="87"/>
      <c r="I246" s="5"/>
    </row>
    <row r="247" spans="1:9" s="17" customFormat="1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>
      <c r="A249" s="85" t="s">
        <v>387</v>
      </c>
      <c r="B249" s="93" t="s">
        <v>388</v>
      </c>
      <c r="C249" s="86" t="s">
        <v>20</v>
      </c>
      <c r="D249" s="95" t="s">
        <v>228</v>
      </c>
      <c r="E249" s="95" t="s">
        <v>228</v>
      </c>
      <c r="F249" s="95" t="s">
        <v>228</v>
      </c>
      <c r="G249" s="95" t="s">
        <v>228</v>
      </c>
      <c r="H249" s="87"/>
      <c r="I249" s="5"/>
    </row>
    <row r="250" spans="1:9" s="17" customFormat="1">
      <c r="A250" s="85" t="s">
        <v>389</v>
      </c>
      <c r="B250" s="93" t="s">
        <v>390</v>
      </c>
      <c r="C250" s="86" t="s">
        <v>20</v>
      </c>
      <c r="D250" s="95" t="s">
        <v>228</v>
      </c>
      <c r="E250" s="95" t="s">
        <v>228</v>
      </c>
      <c r="F250" s="95" t="s">
        <v>228</v>
      </c>
      <c r="G250" s="95" t="s">
        <v>228</v>
      </c>
      <c r="H250" s="87"/>
      <c r="I250" s="5"/>
    </row>
    <row r="251" spans="1:9" s="17" customFormat="1">
      <c r="A251" s="85" t="s">
        <v>391</v>
      </c>
      <c r="B251" s="93" t="s">
        <v>392</v>
      </c>
      <c r="C251" s="86" t="s">
        <v>20</v>
      </c>
      <c r="D251" s="95" t="s">
        <v>228</v>
      </c>
      <c r="E251" s="95" t="s">
        <v>228</v>
      </c>
      <c r="F251" s="95" t="s">
        <v>228</v>
      </c>
      <c r="G251" s="95" t="s">
        <v>228</v>
      </c>
      <c r="H251" s="87"/>
      <c r="I251" s="5"/>
    </row>
    <row r="252" spans="1:9" s="17" customFormat="1" ht="16.5" thickBot="1">
      <c r="A252" s="96" t="s">
        <v>393</v>
      </c>
      <c r="B252" s="97" t="s">
        <v>394</v>
      </c>
      <c r="C252" s="86" t="s">
        <v>20</v>
      </c>
      <c r="D252" s="98" t="s">
        <v>228</v>
      </c>
      <c r="E252" s="98" t="s">
        <v>228</v>
      </c>
      <c r="F252" s="98" t="s">
        <v>228</v>
      </c>
      <c r="G252" s="98" t="s">
        <v>228</v>
      </c>
      <c r="H252" s="100"/>
      <c r="I252" s="5"/>
    </row>
    <row r="253" spans="1:9" s="17" customFormat="1">
      <c r="A253" s="77" t="s">
        <v>395</v>
      </c>
      <c r="B253" s="78" t="s">
        <v>111</v>
      </c>
      <c r="C253" s="79" t="s">
        <v>227</v>
      </c>
      <c r="D253" s="101" t="s">
        <v>228</v>
      </c>
      <c r="E253" s="101" t="s">
        <v>228</v>
      </c>
      <c r="F253" s="101" t="s">
        <v>228</v>
      </c>
      <c r="G253" s="101" t="s">
        <v>228</v>
      </c>
      <c r="H253" s="88"/>
      <c r="I253" s="5"/>
    </row>
    <row r="254" spans="1:9" s="17" customFormat="1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>
      <c r="A318" s="289" t="s">
        <v>494</v>
      </c>
      <c r="B318" s="290"/>
      <c r="C318" s="290"/>
      <c r="D318" s="290"/>
      <c r="E318" s="290"/>
      <c r="F318" s="290"/>
      <c r="G318" s="290"/>
      <c r="H318" s="291"/>
      <c r="I318" s="5"/>
    </row>
    <row r="319" spans="1:9" ht="18.75" customHeight="1">
      <c r="A319" s="81" t="s">
        <v>495</v>
      </c>
      <c r="B319" s="82" t="s">
        <v>496</v>
      </c>
      <c r="C319" s="83" t="s">
        <v>227</v>
      </c>
      <c r="D319" s="189" t="s">
        <v>497</v>
      </c>
      <c r="E319" s="102" t="s">
        <v>498</v>
      </c>
      <c r="F319" s="102" t="s">
        <v>498</v>
      </c>
      <c r="G319" s="103" t="s">
        <v>498</v>
      </c>
      <c r="H319" s="104" t="s">
        <v>498</v>
      </c>
    </row>
    <row r="320" spans="1:9">
      <c r="A320" s="19" t="s">
        <v>499</v>
      </c>
      <c r="B320" s="28" t="s">
        <v>500</v>
      </c>
      <c r="C320" s="21" t="s">
        <v>501</v>
      </c>
      <c r="D320" s="176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>
      <c r="A321" s="19" t="s">
        <v>502</v>
      </c>
      <c r="B321" s="28" t="s">
        <v>503</v>
      </c>
      <c r="C321" s="21" t="s">
        <v>504</v>
      </c>
      <c r="D321" s="176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>
      <c r="A322" s="19" t="s">
        <v>505</v>
      </c>
      <c r="B322" s="28" t="s">
        <v>506</v>
      </c>
      <c r="C322" s="21" t="s">
        <v>501</v>
      </c>
      <c r="D322" s="176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>
      <c r="A323" s="19" t="s">
        <v>507</v>
      </c>
      <c r="B323" s="28" t="s">
        <v>508</v>
      </c>
      <c r="C323" s="21" t="s">
        <v>504</v>
      </c>
      <c r="D323" s="176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>
      <c r="A324" s="19" t="s">
        <v>509</v>
      </c>
      <c r="B324" s="28" t="s">
        <v>510</v>
      </c>
      <c r="C324" s="21" t="s">
        <v>511</v>
      </c>
      <c r="D324" s="176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>
      <c r="A325" s="19" t="s">
        <v>512</v>
      </c>
      <c r="B325" s="28" t="s">
        <v>513</v>
      </c>
      <c r="C325" s="21" t="s">
        <v>227</v>
      </c>
      <c r="D325" s="176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>
      <c r="A326" s="19" t="s">
        <v>514</v>
      </c>
      <c r="B326" s="27" t="s">
        <v>515</v>
      </c>
      <c r="C326" s="21" t="s">
        <v>511</v>
      </c>
      <c r="D326" s="176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>
      <c r="A327" s="19" t="s">
        <v>516</v>
      </c>
      <c r="B327" s="27" t="s">
        <v>517</v>
      </c>
      <c r="C327" s="21" t="s">
        <v>518</v>
      </c>
      <c r="D327" s="176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>
      <c r="A328" s="19" t="s">
        <v>519</v>
      </c>
      <c r="B328" s="28" t="s">
        <v>520</v>
      </c>
      <c r="C328" s="21" t="s">
        <v>227</v>
      </c>
      <c r="D328" s="176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>
      <c r="A329" s="19" t="s">
        <v>521</v>
      </c>
      <c r="B329" s="27" t="s">
        <v>515</v>
      </c>
      <c r="C329" s="21" t="s">
        <v>511</v>
      </c>
      <c r="D329" s="176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>
      <c r="A330" s="19" t="s">
        <v>522</v>
      </c>
      <c r="B330" s="27" t="s">
        <v>523</v>
      </c>
      <c r="C330" s="21" t="s">
        <v>501</v>
      </c>
      <c r="D330" s="176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>
      <c r="A331" s="19" t="s">
        <v>524</v>
      </c>
      <c r="B331" s="27" t="s">
        <v>517</v>
      </c>
      <c r="C331" s="21" t="s">
        <v>518</v>
      </c>
      <c r="D331" s="176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>
      <c r="A332" s="19" t="s">
        <v>525</v>
      </c>
      <c r="B332" s="28" t="s">
        <v>526</v>
      </c>
      <c r="C332" s="21" t="s">
        <v>227</v>
      </c>
      <c r="D332" s="176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>
      <c r="A333" s="19" t="s">
        <v>527</v>
      </c>
      <c r="B333" s="27" t="s">
        <v>515</v>
      </c>
      <c r="C333" s="21" t="s">
        <v>511</v>
      </c>
      <c r="D333" s="176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>
      <c r="A334" s="19" t="s">
        <v>528</v>
      </c>
      <c r="B334" s="27" t="s">
        <v>517</v>
      </c>
      <c r="C334" s="21" t="s">
        <v>518</v>
      </c>
      <c r="D334" s="176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>
      <c r="A335" s="19" t="s">
        <v>529</v>
      </c>
      <c r="B335" s="28" t="s">
        <v>530</v>
      </c>
      <c r="C335" s="21" t="s">
        <v>227</v>
      </c>
      <c r="D335" s="176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>
      <c r="A336" s="19" t="s">
        <v>531</v>
      </c>
      <c r="B336" s="27" t="s">
        <v>515</v>
      </c>
      <c r="C336" s="21" t="s">
        <v>511</v>
      </c>
      <c r="D336" s="176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>
      <c r="A337" s="19" t="s">
        <v>532</v>
      </c>
      <c r="B337" s="27" t="s">
        <v>523</v>
      </c>
      <c r="C337" s="21" t="s">
        <v>501</v>
      </c>
      <c r="D337" s="176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>
      <c r="A338" s="19" t="s">
        <v>533</v>
      </c>
      <c r="B338" s="27" t="s">
        <v>517</v>
      </c>
      <c r="C338" s="21" t="s">
        <v>518</v>
      </c>
      <c r="D338" s="176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>
      <c r="A339" s="81" t="s">
        <v>534</v>
      </c>
      <c r="B339" s="82" t="s">
        <v>535</v>
      </c>
      <c r="C339" s="83" t="s">
        <v>227</v>
      </c>
      <c r="D339" s="189" t="s">
        <v>497</v>
      </c>
      <c r="E339" s="102" t="s">
        <v>497</v>
      </c>
      <c r="F339" s="103" t="s">
        <v>498</v>
      </c>
      <c r="G339" s="103" t="s">
        <v>498</v>
      </c>
      <c r="H339" s="104" t="s">
        <v>498</v>
      </c>
    </row>
    <row r="340" spans="1:9" ht="31.5">
      <c r="A340" s="177" t="s">
        <v>536</v>
      </c>
      <c r="B340" s="178" t="s">
        <v>537</v>
      </c>
      <c r="C340" s="179" t="s">
        <v>511</v>
      </c>
      <c r="D340" s="281">
        <v>120.209</v>
      </c>
      <c r="E340" s="276">
        <f>34.603-0.368</f>
        <v>34.234999999999999</v>
      </c>
      <c r="F340" s="191">
        <f>E340-D340</f>
        <v>-85.974000000000004</v>
      </c>
      <c r="G340" s="192">
        <f>F340/D340*100</f>
        <v>-71.520435241953592</v>
      </c>
      <c r="H340" s="190"/>
      <c r="I340" s="162"/>
    </row>
    <row r="341" spans="1:9" ht="31.5">
      <c r="A341" s="19" t="s">
        <v>538</v>
      </c>
      <c r="B341" s="27" t="s">
        <v>539</v>
      </c>
      <c r="C341" s="21" t="s">
        <v>511</v>
      </c>
      <c r="D341" s="282" t="s">
        <v>228</v>
      </c>
      <c r="E341" s="277" t="s">
        <v>228</v>
      </c>
      <c r="F341" s="50" t="s">
        <v>227</v>
      </c>
      <c r="G341" s="155" t="s">
        <v>227</v>
      </c>
      <c r="H341" s="25"/>
      <c r="I341" s="162"/>
    </row>
    <row r="342" spans="1:9">
      <c r="A342" s="19" t="s">
        <v>540</v>
      </c>
      <c r="B342" s="42" t="s">
        <v>541</v>
      </c>
      <c r="C342" s="21" t="s">
        <v>511</v>
      </c>
      <c r="D342" s="282" t="s">
        <v>228</v>
      </c>
      <c r="E342" s="277" t="s">
        <v>228</v>
      </c>
      <c r="F342" s="51" t="s">
        <v>227</v>
      </c>
      <c r="G342" s="156" t="s">
        <v>227</v>
      </c>
      <c r="H342" s="25"/>
    </row>
    <row r="343" spans="1:9">
      <c r="A343" s="19" t="s">
        <v>542</v>
      </c>
      <c r="B343" s="42" t="s">
        <v>543</v>
      </c>
      <c r="C343" s="21" t="s">
        <v>511</v>
      </c>
      <c r="D343" s="282" t="s">
        <v>228</v>
      </c>
      <c r="E343" s="277" t="s">
        <v>228</v>
      </c>
      <c r="F343" s="51" t="s">
        <v>227</v>
      </c>
      <c r="G343" s="156" t="s">
        <v>227</v>
      </c>
      <c r="H343" s="25"/>
    </row>
    <row r="344" spans="1:9">
      <c r="A344" s="19" t="s">
        <v>544</v>
      </c>
      <c r="B344" s="28" t="s">
        <v>545</v>
      </c>
      <c r="C344" s="21" t="s">
        <v>511</v>
      </c>
      <c r="D344" s="283">
        <v>10.922000000000001</v>
      </c>
      <c r="E344" s="276">
        <v>4.5599999999999996</v>
      </c>
      <c r="F344" s="154">
        <f>E344-D344</f>
        <v>-6.362000000000001</v>
      </c>
      <c r="G344" s="157">
        <f>F344/D344*100</f>
        <v>-58.249404870902765</v>
      </c>
      <c r="H344" s="25"/>
    </row>
    <row r="345" spans="1:9">
      <c r="A345" s="19" t="s">
        <v>546</v>
      </c>
      <c r="B345" s="28" t="s">
        <v>547</v>
      </c>
      <c r="C345" s="21" t="s">
        <v>501</v>
      </c>
      <c r="D345" s="284">
        <v>19.507899999999999</v>
      </c>
      <c r="E345" s="278">
        <v>20.184000000000001</v>
      </c>
      <c r="F345" s="154">
        <f>E345-D345</f>
        <v>0.6761000000000017</v>
      </c>
      <c r="G345" s="157">
        <f>F345/D345*100</f>
        <v>3.4657754038107722</v>
      </c>
      <c r="H345" s="25"/>
    </row>
    <row r="346" spans="1:9" ht="31.5">
      <c r="A346" s="19" t="s">
        <v>548</v>
      </c>
      <c r="B346" s="27" t="s">
        <v>549</v>
      </c>
      <c r="C346" s="21" t="s">
        <v>501</v>
      </c>
      <c r="D346" s="282"/>
      <c r="E346" s="277" t="s">
        <v>228</v>
      </c>
      <c r="F346" s="51" t="s">
        <v>228</v>
      </c>
      <c r="G346" s="51" t="s">
        <v>228</v>
      </c>
      <c r="H346" s="25"/>
    </row>
    <row r="347" spans="1:9">
      <c r="A347" s="19" t="s">
        <v>550</v>
      </c>
      <c r="B347" s="42" t="s">
        <v>541</v>
      </c>
      <c r="C347" s="21" t="s">
        <v>501</v>
      </c>
      <c r="D347" s="282"/>
      <c r="E347" s="277" t="s">
        <v>228</v>
      </c>
      <c r="F347" s="51" t="s">
        <v>228</v>
      </c>
      <c r="G347" s="51" t="s">
        <v>228</v>
      </c>
      <c r="H347" s="25"/>
    </row>
    <row r="348" spans="1:9">
      <c r="A348" s="19" t="s">
        <v>551</v>
      </c>
      <c r="B348" s="42" t="s">
        <v>543</v>
      </c>
      <c r="C348" s="21" t="s">
        <v>501</v>
      </c>
      <c r="D348" s="282"/>
      <c r="E348" s="277" t="s">
        <v>228</v>
      </c>
      <c r="F348" s="51" t="s">
        <v>228</v>
      </c>
      <c r="G348" s="51" t="s">
        <v>228</v>
      </c>
      <c r="H348" s="25"/>
    </row>
    <row r="349" spans="1:9">
      <c r="A349" s="19" t="s">
        <v>552</v>
      </c>
      <c r="B349" s="28" t="s">
        <v>553</v>
      </c>
      <c r="C349" s="21" t="s">
        <v>554</v>
      </c>
      <c r="D349" s="285">
        <v>3057.1030000000001</v>
      </c>
      <c r="E349" s="279">
        <v>3157.076</v>
      </c>
      <c r="F349" s="158">
        <f>E349-D349</f>
        <v>99.972999999999956</v>
      </c>
      <c r="G349" s="158">
        <f>F349/D349*100</f>
        <v>3.2701874945005107</v>
      </c>
      <c r="H349" s="25"/>
    </row>
    <row r="350" spans="1:9" ht="31.5">
      <c r="A350" s="19" t="s">
        <v>555</v>
      </c>
      <c r="B350" s="28" t="s">
        <v>556</v>
      </c>
      <c r="C350" s="21" t="s">
        <v>20</v>
      </c>
      <c r="D350" s="286">
        <f>D29-D57</f>
        <v>166.863</v>
      </c>
      <c r="E350" s="275">
        <f>E29-E64-E57</f>
        <v>41.75</v>
      </c>
      <c r="F350" s="158">
        <f>E350-D350</f>
        <v>-125.113</v>
      </c>
      <c r="G350" s="158">
        <f>F350/D350*100</f>
        <v>-74.979474179416655</v>
      </c>
      <c r="H350" s="25"/>
    </row>
    <row r="351" spans="1:9">
      <c r="A351" s="85" t="s">
        <v>557</v>
      </c>
      <c r="B351" s="93" t="s">
        <v>558</v>
      </c>
      <c r="C351" s="86" t="s">
        <v>227</v>
      </c>
      <c r="D351" s="189" t="s">
        <v>497</v>
      </c>
      <c r="E351" s="105" t="s">
        <v>498</v>
      </c>
      <c r="F351" s="106" t="s">
        <v>498</v>
      </c>
      <c r="G351" s="106" t="s">
        <v>498</v>
      </c>
      <c r="H351" s="107" t="s">
        <v>498</v>
      </c>
    </row>
    <row r="352" spans="1:9">
      <c r="A352" s="19" t="s">
        <v>559</v>
      </c>
      <c r="B352" s="28" t="s">
        <v>560</v>
      </c>
      <c r="C352" s="21" t="s">
        <v>511</v>
      </c>
      <c r="D352" s="176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>
      <c r="A353" s="19" t="s">
        <v>561</v>
      </c>
      <c r="B353" s="28" t="s">
        <v>562</v>
      </c>
      <c r="C353" s="21" t="s">
        <v>504</v>
      </c>
      <c r="D353" s="176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>
      <c r="A354" s="19" t="s">
        <v>563</v>
      </c>
      <c r="B354" s="28" t="s">
        <v>564</v>
      </c>
      <c r="C354" s="21" t="s">
        <v>20</v>
      </c>
      <c r="D354" s="176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>
      <c r="A355" s="19" t="s">
        <v>565</v>
      </c>
      <c r="B355" s="28" t="s">
        <v>566</v>
      </c>
      <c r="C355" s="21" t="s">
        <v>20</v>
      </c>
      <c r="D355" s="176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>
      <c r="A356" s="85" t="s">
        <v>567</v>
      </c>
      <c r="B356" s="93" t="s">
        <v>568</v>
      </c>
      <c r="C356" s="107" t="s">
        <v>227</v>
      </c>
      <c r="D356" s="189" t="s">
        <v>497</v>
      </c>
      <c r="E356" s="106" t="s">
        <v>498</v>
      </c>
      <c r="F356" s="106" t="s">
        <v>498</v>
      </c>
      <c r="G356" s="106" t="s">
        <v>498</v>
      </c>
      <c r="H356" s="107" t="s">
        <v>498</v>
      </c>
    </row>
    <row r="357" spans="1:8">
      <c r="A357" s="19" t="s">
        <v>569</v>
      </c>
      <c r="B357" s="28" t="s">
        <v>570</v>
      </c>
      <c r="C357" s="21" t="s">
        <v>501</v>
      </c>
      <c r="D357" s="176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>
      <c r="A358" s="19" t="s">
        <v>571</v>
      </c>
      <c r="B358" s="27" t="s">
        <v>572</v>
      </c>
      <c r="C358" s="21" t="s">
        <v>501</v>
      </c>
      <c r="D358" s="176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>
      <c r="A359" s="19" t="s">
        <v>573</v>
      </c>
      <c r="B359" s="27" t="s">
        <v>574</v>
      </c>
      <c r="C359" s="21" t="s">
        <v>501</v>
      </c>
      <c r="D359" s="176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>
      <c r="A360" s="19" t="s">
        <v>575</v>
      </c>
      <c r="B360" s="27" t="s">
        <v>576</v>
      </c>
      <c r="C360" s="21" t="s">
        <v>501</v>
      </c>
      <c r="D360" s="176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>
      <c r="A361" s="19" t="s">
        <v>577</v>
      </c>
      <c r="B361" s="28" t="s">
        <v>578</v>
      </c>
      <c r="C361" s="21" t="s">
        <v>511</v>
      </c>
      <c r="D361" s="176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>
      <c r="A362" s="19" t="s">
        <v>579</v>
      </c>
      <c r="B362" s="27" t="s">
        <v>580</v>
      </c>
      <c r="C362" s="21" t="s">
        <v>511</v>
      </c>
      <c r="D362" s="176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>
      <c r="A363" s="19" t="s">
        <v>581</v>
      </c>
      <c r="B363" s="27" t="s">
        <v>582</v>
      </c>
      <c r="C363" s="21" t="s">
        <v>511</v>
      </c>
      <c r="D363" s="176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>
      <c r="A364" s="19" t="s">
        <v>583</v>
      </c>
      <c r="B364" s="28" t="s">
        <v>584</v>
      </c>
      <c r="C364" s="21" t="s">
        <v>20</v>
      </c>
      <c r="D364" s="176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>
      <c r="A365" s="19" t="s">
        <v>585</v>
      </c>
      <c r="B365" s="27" t="s">
        <v>586</v>
      </c>
      <c r="C365" s="21" t="s">
        <v>20</v>
      </c>
      <c r="D365" s="176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>
      <c r="A366" s="19" t="s">
        <v>587</v>
      </c>
      <c r="B366" s="27" t="s">
        <v>46</v>
      </c>
      <c r="C366" s="21" t="s">
        <v>20</v>
      </c>
      <c r="D366" s="176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>
      <c r="A367" s="108" t="s">
        <v>588</v>
      </c>
      <c r="B367" s="109" t="s">
        <v>589</v>
      </c>
      <c r="C367" s="110" t="s">
        <v>590</v>
      </c>
      <c r="D367" s="231" t="s">
        <v>227</v>
      </c>
      <c r="E367" s="111" t="s">
        <v>227</v>
      </c>
      <c r="F367" s="99"/>
      <c r="G367" s="99"/>
      <c r="H367" s="112"/>
    </row>
    <row r="368" spans="1:8">
      <c r="A368" s="292" t="s">
        <v>591</v>
      </c>
      <c r="B368" s="293"/>
      <c r="C368" s="293"/>
      <c r="D368" s="293"/>
      <c r="E368" s="293"/>
      <c r="F368" s="293"/>
      <c r="G368" s="293"/>
      <c r="H368" s="294"/>
    </row>
    <row r="369" spans="1:8" ht="16.5" thickBot="1">
      <c r="A369" s="292"/>
      <c r="B369" s="293"/>
      <c r="C369" s="293"/>
      <c r="D369" s="293"/>
      <c r="E369" s="293"/>
      <c r="F369" s="293"/>
      <c r="G369" s="293"/>
      <c r="H369" s="294"/>
    </row>
    <row r="370" spans="1:8" s="10" customFormat="1" ht="67.5" customHeight="1">
      <c r="A370" s="295" t="s">
        <v>9</v>
      </c>
      <c r="B370" s="297" t="s">
        <v>10</v>
      </c>
      <c r="C370" s="299" t="s">
        <v>11</v>
      </c>
      <c r="D370" s="301" t="s">
        <v>701</v>
      </c>
      <c r="E370" s="302"/>
      <c r="F370" s="303" t="s">
        <v>12</v>
      </c>
      <c r="G370" s="304"/>
      <c r="H370" s="305" t="s">
        <v>13</v>
      </c>
    </row>
    <row r="371" spans="1:8" s="10" customFormat="1" ht="45">
      <c r="A371" s="296"/>
      <c r="B371" s="298"/>
      <c r="C371" s="300"/>
      <c r="D371" s="11" t="s">
        <v>702</v>
      </c>
      <c r="E371" s="225" t="s">
        <v>704</v>
      </c>
      <c r="F371" s="12" t="s">
        <v>14</v>
      </c>
      <c r="G371" s="11" t="s">
        <v>15</v>
      </c>
      <c r="H371" s="306"/>
    </row>
    <row r="372" spans="1:8" ht="16.5" thickBot="1">
      <c r="A372" s="52">
        <v>1</v>
      </c>
      <c r="B372" s="16">
        <v>2</v>
      </c>
      <c r="C372" s="53">
        <v>3</v>
      </c>
      <c r="D372" s="54">
        <v>4</v>
      </c>
      <c r="E372" s="55">
        <v>5</v>
      </c>
      <c r="F372" s="56">
        <v>6</v>
      </c>
      <c r="G372" s="56">
        <v>7</v>
      </c>
      <c r="H372" s="57">
        <v>8</v>
      </c>
    </row>
    <row r="373" spans="1:8">
      <c r="A373" s="307" t="s">
        <v>592</v>
      </c>
      <c r="B373" s="308"/>
      <c r="C373" s="114" t="s">
        <v>20</v>
      </c>
      <c r="D373" s="232">
        <f t="shared" ref="D373" si="55">D374+D432</f>
        <v>27.088999999999999</v>
      </c>
      <c r="E373" s="164">
        <f>E374+E431</f>
        <v>0</v>
      </c>
      <c r="F373" s="159">
        <f t="shared" ref="F373:F376" si="56">E373-D373</f>
        <v>-27.088999999999999</v>
      </c>
      <c r="G373" s="212">
        <f t="shared" ref="G373:G376" si="57">F373/D373*100</f>
        <v>-100</v>
      </c>
      <c r="H373" s="116"/>
    </row>
    <row r="374" spans="1:8">
      <c r="A374" s="85" t="s">
        <v>18</v>
      </c>
      <c r="B374" s="113" t="s">
        <v>593</v>
      </c>
      <c r="C374" s="114" t="s">
        <v>20</v>
      </c>
      <c r="D374" s="233">
        <f t="shared" ref="D374" si="58">SUM(D375,D399,D427:D428)</f>
        <v>27.088999999999999</v>
      </c>
      <c r="E374" s="140">
        <f>E375+E399+E427+E428</f>
        <v>0</v>
      </c>
      <c r="F374" s="159">
        <f t="shared" si="56"/>
        <v>-27.088999999999999</v>
      </c>
      <c r="G374" s="212">
        <f t="shared" si="57"/>
        <v>-100</v>
      </c>
      <c r="H374" s="115"/>
    </row>
    <row r="375" spans="1:8">
      <c r="A375" s="19" t="s">
        <v>21</v>
      </c>
      <c r="B375" s="28" t="s">
        <v>594</v>
      </c>
      <c r="C375" s="50" t="s">
        <v>20</v>
      </c>
      <c r="D375" s="125">
        <f t="shared" ref="D375" si="59">SUM(D376,D394,D398)</f>
        <v>17.117999999999999</v>
      </c>
      <c r="E375" s="141">
        <f>E376+E394+E398</f>
        <v>0</v>
      </c>
      <c r="F375" s="145">
        <f t="shared" si="56"/>
        <v>-17.117999999999999</v>
      </c>
      <c r="G375" s="213">
        <f t="shared" si="57"/>
        <v>-100</v>
      </c>
      <c r="H375" s="58"/>
    </row>
    <row r="376" spans="1:8" ht="31.5">
      <c r="A376" s="19" t="s">
        <v>23</v>
      </c>
      <c r="B376" s="27" t="s">
        <v>595</v>
      </c>
      <c r="C376" s="21" t="s">
        <v>20</v>
      </c>
      <c r="D376" s="125">
        <f t="shared" ref="D376:E376" si="60">SUM(D377,D381:D384,D389:D391)</f>
        <v>17.117999999999999</v>
      </c>
      <c r="E376" s="125">
        <f t="shared" si="60"/>
        <v>0</v>
      </c>
      <c r="F376" s="145">
        <f t="shared" si="56"/>
        <v>-17.117999999999999</v>
      </c>
      <c r="G376" s="213">
        <f t="shared" si="57"/>
        <v>-100</v>
      </c>
      <c r="H376" s="58"/>
    </row>
    <row r="377" spans="1:8">
      <c r="A377" s="19" t="s">
        <v>596</v>
      </c>
      <c r="B377" s="29" t="s">
        <v>597</v>
      </c>
      <c r="C377" s="21" t="s">
        <v>20</v>
      </c>
      <c r="D377" s="125" t="s">
        <v>228</v>
      </c>
      <c r="E377" s="141">
        <f>E378+E379+E380</f>
        <v>0</v>
      </c>
      <c r="F377" s="141">
        <f>F378+F379+F380</f>
        <v>0</v>
      </c>
      <c r="G377" s="213">
        <f>G378+G379+G380</f>
        <v>0</v>
      </c>
      <c r="H377" s="58"/>
    </row>
    <row r="378" spans="1:8" ht="31.5">
      <c r="A378" s="19" t="s">
        <v>598</v>
      </c>
      <c r="B378" s="30" t="s">
        <v>24</v>
      </c>
      <c r="C378" s="21" t="s">
        <v>20</v>
      </c>
      <c r="D378" s="125" t="s">
        <v>228</v>
      </c>
      <c r="E378" s="141">
        <v>0</v>
      </c>
      <c r="F378" s="141">
        <v>0</v>
      </c>
      <c r="G378" s="213">
        <v>0</v>
      </c>
      <c r="H378" s="58"/>
    </row>
    <row r="379" spans="1:8" ht="31.5">
      <c r="A379" s="19" t="s">
        <v>599</v>
      </c>
      <c r="B379" s="30" t="s">
        <v>26</v>
      </c>
      <c r="C379" s="21" t="s">
        <v>20</v>
      </c>
      <c r="D379" s="125" t="s">
        <v>228</v>
      </c>
      <c r="E379" s="141">
        <v>0</v>
      </c>
      <c r="F379" s="141">
        <v>0</v>
      </c>
      <c r="G379" s="213">
        <v>0</v>
      </c>
      <c r="H379" s="58"/>
    </row>
    <row r="380" spans="1:8" ht="31.5">
      <c r="A380" s="19" t="s">
        <v>600</v>
      </c>
      <c r="B380" s="30" t="s">
        <v>28</v>
      </c>
      <c r="C380" s="21" t="s">
        <v>20</v>
      </c>
      <c r="D380" s="125" t="s">
        <v>228</v>
      </c>
      <c r="E380" s="141">
        <v>0</v>
      </c>
      <c r="F380" s="141">
        <v>0</v>
      </c>
      <c r="G380" s="213">
        <v>0</v>
      </c>
      <c r="H380" s="58"/>
    </row>
    <row r="381" spans="1:8">
      <c r="A381" s="19" t="s">
        <v>601</v>
      </c>
      <c r="B381" s="29" t="s">
        <v>602</v>
      </c>
      <c r="C381" s="21" t="s">
        <v>20</v>
      </c>
      <c r="D381" s="125" t="s">
        <v>228</v>
      </c>
      <c r="E381" s="141">
        <v>0</v>
      </c>
      <c r="F381" s="141">
        <v>0</v>
      </c>
      <c r="G381" s="213">
        <v>0</v>
      </c>
      <c r="H381" s="58"/>
    </row>
    <row r="382" spans="1:8">
      <c r="A382" s="19" t="s">
        <v>603</v>
      </c>
      <c r="B382" s="29" t="s">
        <v>604</v>
      </c>
      <c r="C382" s="21" t="s">
        <v>20</v>
      </c>
      <c r="D382" s="234">
        <v>17.117999999999999</v>
      </c>
      <c r="E382" s="142">
        <v>0</v>
      </c>
      <c r="F382" s="145">
        <f t="shared" ref="F382" si="61">E382-D382</f>
        <v>-17.117999999999999</v>
      </c>
      <c r="G382" s="213">
        <f>F382/D382*100</f>
        <v>-100</v>
      </c>
      <c r="H382" s="58"/>
    </row>
    <row r="383" spans="1:8" ht="18.75">
      <c r="A383" s="19" t="s">
        <v>605</v>
      </c>
      <c r="B383" s="29" t="s">
        <v>606</v>
      </c>
      <c r="C383" s="21" t="s">
        <v>20</v>
      </c>
      <c r="D383" s="125" t="s">
        <v>228</v>
      </c>
      <c r="E383" s="142">
        <v>0</v>
      </c>
      <c r="F383" s="133"/>
      <c r="G383" s="214"/>
      <c r="H383" s="58"/>
    </row>
    <row r="384" spans="1:8">
      <c r="A384" s="19" t="s">
        <v>607</v>
      </c>
      <c r="B384" s="29" t="s">
        <v>608</v>
      </c>
      <c r="C384" s="21" t="s">
        <v>20</v>
      </c>
      <c r="D384" s="125"/>
      <c r="E384" s="142">
        <f>E385+E387</f>
        <v>0</v>
      </c>
      <c r="F384" s="145">
        <f t="shared" ref="F384" si="62">E384-D384</f>
        <v>0</v>
      </c>
      <c r="G384" s="215">
        <v>0</v>
      </c>
      <c r="H384" s="58"/>
    </row>
    <row r="385" spans="1:8" ht="31.5">
      <c r="A385" s="19" t="s">
        <v>609</v>
      </c>
      <c r="B385" s="30" t="s">
        <v>610</v>
      </c>
      <c r="C385" s="21" t="s">
        <v>20</v>
      </c>
      <c r="D385" s="125" t="s">
        <v>228</v>
      </c>
      <c r="E385" s="142">
        <v>0</v>
      </c>
      <c r="F385" s="142">
        <v>0</v>
      </c>
      <c r="G385" s="215">
        <v>0</v>
      </c>
      <c r="H385" s="58"/>
    </row>
    <row r="386" spans="1:8">
      <c r="A386" s="19" t="s">
        <v>611</v>
      </c>
      <c r="B386" s="30" t="s">
        <v>612</v>
      </c>
      <c r="C386" s="21" t="s">
        <v>20</v>
      </c>
      <c r="D386" s="125" t="s">
        <v>228</v>
      </c>
      <c r="E386" s="142">
        <v>0</v>
      </c>
      <c r="F386" s="142">
        <v>0</v>
      </c>
      <c r="G386" s="215">
        <v>0</v>
      </c>
      <c r="H386" s="58"/>
    </row>
    <row r="387" spans="1:8">
      <c r="A387" s="19" t="s">
        <v>613</v>
      </c>
      <c r="B387" s="30" t="s">
        <v>614</v>
      </c>
      <c r="C387" s="21" t="s">
        <v>20</v>
      </c>
      <c r="D387" s="125">
        <v>0</v>
      </c>
      <c r="E387" s="142">
        <v>0</v>
      </c>
      <c r="F387" s="145">
        <f t="shared" ref="F387" si="63">E387-D387</f>
        <v>0</v>
      </c>
      <c r="G387" s="215">
        <v>0</v>
      </c>
      <c r="H387" s="58"/>
    </row>
    <row r="388" spans="1:8">
      <c r="A388" s="19" t="s">
        <v>615</v>
      </c>
      <c r="B388" s="30" t="s">
        <v>612</v>
      </c>
      <c r="C388" s="21" t="s">
        <v>20</v>
      </c>
      <c r="D388" s="235">
        <v>0</v>
      </c>
      <c r="E388" s="141">
        <v>0</v>
      </c>
      <c r="F388" s="141">
        <v>0</v>
      </c>
      <c r="G388" s="213">
        <v>0</v>
      </c>
      <c r="H388" s="58"/>
    </row>
    <row r="389" spans="1:8">
      <c r="A389" s="19" t="s">
        <v>616</v>
      </c>
      <c r="B389" s="29" t="s">
        <v>617</v>
      </c>
      <c r="C389" s="21" t="s">
        <v>20</v>
      </c>
      <c r="D389" s="125" t="s">
        <v>228</v>
      </c>
      <c r="E389" s="141">
        <v>0</v>
      </c>
      <c r="F389" s="141">
        <v>0</v>
      </c>
      <c r="G389" s="213">
        <v>0</v>
      </c>
      <c r="H389" s="58"/>
    </row>
    <row r="390" spans="1:8">
      <c r="A390" s="19" t="s">
        <v>618</v>
      </c>
      <c r="B390" s="29" t="s">
        <v>424</v>
      </c>
      <c r="C390" s="21" t="s">
        <v>20</v>
      </c>
      <c r="D390" s="125" t="s">
        <v>228</v>
      </c>
      <c r="E390" s="141">
        <v>0</v>
      </c>
      <c r="F390" s="141">
        <v>0</v>
      </c>
      <c r="G390" s="213">
        <v>0</v>
      </c>
      <c r="H390" s="58"/>
    </row>
    <row r="391" spans="1:8" ht="31.5">
      <c r="A391" s="19" t="s">
        <v>619</v>
      </c>
      <c r="B391" s="29" t="s">
        <v>620</v>
      </c>
      <c r="C391" s="21" t="s">
        <v>20</v>
      </c>
      <c r="D391" s="125" t="s">
        <v>228</v>
      </c>
      <c r="E391" s="141">
        <f>E392+E393</f>
        <v>0</v>
      </c>
      <c r="F391" s="141">
        <f>F392+F393</f>
        <v>0</v>
      </c>
      <c r="G391" s="213">
        <f>G392+G393</f>
        <v>0</v>
      </c>
      <c r="H391" s="58"/>
    </row>
    <row r="392" spans="1:8">
      <c r="A392" s="19" t="s">
        <v>621</v>
      </c>
      <c r="B392" s="30" t="s">
        <v>44</v>
      </c>
      <c r="C392" s="21" t="s">
        <v>20</v>
      </c>
      <c r="D392" s="125" t="s">
        <v>228</v>
      </c>
      <c r="E392" s="141">
        <v>0</v>
      </c>
      <c r="F392" s="141">
        <v>0</v>
      </c>
      <c r="G392" s="213">
        <v>0</v>
      </c>
      <c r="H392" s="58"/>
    </row>
    <row r="393" spans="1:8">
      <c r="A393" s="19" t="s">
        <v>622</v>
      </c>
      <c r="B393" s="59" t="s">
        <v>46</v>
      </c>
      <c r="C393" s="21" t="s">
        <v>20</v>
      </c>
      <c r="D393" s="125" t="s">
        <v>228</v>
      </c>
      <c r="E393" s="141">
        <v>0</v>
      </c>
      <c r="F393" s="141">
        <v>0</v>
      </c>
      <c r="G393" s="213">
        <v>0</v>
      </c>
      <c r="H393" s="58"/>
    </row>
    <row r="394" spans="1:8" ht="31.5">
      <c r="A394" s="19" t="s">
        <v>25</v>
      </c>
      <c r="B394" s="27" t="s">
        <v>623</v>
      </c>
      <c r="C394" s="21" t="s">
        <v>20</v>
      </c>
      <c r="D394" s="125" t="s">
        <v>228</v>
      </c>
      <c r="E394" s="141">
        <f>E395+E396+E397</f>
        <v>0</v>
      </c>
      <c r="F394" s="141">
        <f>F395+F396+F397</f>
        <v>0</v>
      </c>
      <c r="G394" s="213">
        <f>G395+G396+G397</f>
        <v>0</v>
      </c>
      <c r="H394" s="58"/>
    </row>
    <row r="395" spans="1:8" ht="31.5">
      <c r="A395" s="19" t="s">
        <v>624</v>
      </c>
      <c r="B395" s="29" t="s">
        <v>24</v>
      </c>
      <c r="C395" s="21" t="s">
        <v>20</v>
      </c>
      <c r="D395" s="125" t="s">
        <v>228</v>
      </c>
      <c r="E395" s="141">
        <v>0</v>
      </c>
      <c r="F395" s="141">
        <v>0</v>
      </c>
      <c r="G395" s="213">
        <v>0</v>
      </c>
      <c r="H395" s="58"/>
    </row>
    <row r="396" spans="1:8" ht="31.5">
      <c r="A396" s="19" t="s">
        <v>625</v>
      </c>
      <c r="B396" s="29" t="s">
        <v>26</v>
      </c>
      <c r="C396" s="21" t="s">
        <v>20</v>
      </c>
      <c r="D396" s="125" t="s">
        <v>228</v>
      </c>
      <c r="E396" s="141">
        <v>0</v>
      </c>
      <c r="F396" s="141">
        <v>0</v>
      </c>
      <c r="G396" s="213">
        <v>0</v>
      </c>
      <c r="H396" s="58"/>
    </row>
    <row r="397" spans="1:8" ht="31.5">
      <c r="A397" s="19" t="s">
        <v>626</v>
      </c>
      <c r="B397" s="29" t="s">
        <v>28</v>
      </c>
      <c r="C397" s="21" t="s">
        <v>20</v>
      </c>
      <c r="D397" s="125" t="s">
        <v>228</v>
      </c>
      <c r="E397" s="141">
        <v>0</v>
      </c>
      <c r="F397" s="141">
        <v>0</v>
      </c>
      <c r="G397" s="213">
        <v>0</v>
      </c>
      <c r="H397" s="58"/>
    </row>
    <row r="398" spans="1:8">
      <c r="A398" s="19" t="s">
        <v>27</v>
      </c>
      <c r="B398" s="27" t="s">
        <v>627</v>
      </c>
      <c r="C398" s="21" t="s">
        <v>20</v>
      </c>
      <c r="D398" s="125"/>
      <c r="E398" s="141">
        <v>0</v>
      </c>
      <c r="F398" s="141">
        <v>0</v>
      </c>
      <c r="G398" s="213">
        <v>0</v>
      </c>
      <c r="H398" s="58"/>
    </row>
    <row r="399" spans="1:8">
      <c r="A399" s="177" t="s">
        <v>29</v>
      </c>
      <c r="B399" s="178" t="s">
        <v>628</v>
      </c>
      <c r="C399" s="179" t="s">
        <v>20</v>
      </c>
      <c r="D399" s="234">
        <f t="shared" ref="D399" si="64">SUM(D400,D413:D414)</f>
        <v>5.4569999999999999</v>
      </c>
      <c r="E399" s="163">
        <f>E400+E413+E414</f>
        <v>0</v>
      </c>
      <c r="F399" s="180">
        <f t="shared" ref="F399:F400" si="65">E399-D399</f>
        <v>-5.4569999999999999</v>
      </c>
      <c r="G399" s="216">
        <f t="shared" ref="G399:G400" si="66">F399/D399*100</f>
        <v>-100</v>
      </c>
      <c r="H399" s="181"/>
    </row>
    <row r="400" spans="1:8">
      <c r="A400" s="19" t="s">
        <v>629</v>
      </c>
      <c r="B400" s="27" t="s">
        <v>630</v>
      </c>
      <c r="C400" s="21" t="s">
        <v>20</v>
      </c>
      <c r="D400" s="236">
        <f t="shared" ref="D400" si="67">SUM(D401,D405:D410)</f>
        <v>5.4569999999999999</v>
      </c>
      <c r="E400" s="249">
        <v>0</v>
      </c>
      <c r="F400" s="145">
        <f t="shared" si="65"/>
        <v>-5.4569999999999999</v>
      </c>
      <c r="G400" s="213">
        <f t="shared" si="66"/>
        <v>-100</v>
      </c>
      <c r="H400" s="58"/>
    </row>
    <row r="401" spans="1:8">
      <c r="A401" s="19" t="s">
        <v>631</v>
      </c>
      <c r="B401" s="29" t="s">
        <v>632</v>
      </c>
      <c r="C401" s="21" t="s">
        <v>20</v>
      </c>
      <c r="D401" s="125" t="s">
        <v>228</v>
      </c>
      <c r="E401" s="141">
        <f>E402+E403+E404</f>
        <v>0</v>
      </c>
      <c r="F401" s="141">
        <f>F402+F403+F404</f>
        <v>0</v>
      </c>
      <c r="G401" s="213">
        <f>G402+G403+G404</f>
        <v>0</v>
      </c>
      <c r="H401" s="58"/>
    </row>
    <row r="402" spans="1:8" ht="31.5">
      <c r="A402" s="19" t="s">
        <v>633</v>
      </c>
      <c r="B402" s="29" t="s">
        <v>24</v>
      </c>
      <c r="C402" s="21" t="s">
        <v>20</v>
      </c>
      <c r="D402" s="125" t="s">
        <v>228</v>
      </c>
      <c r="E402" s="141">
        <v>0</v>
      </c>
      <c r="F402" s="141">
        <v>0</v>
      </c>
      <c r="G402" s="213">
        <v>0</v>
      </c>
      <c r="H402" s="58"/>
    </row>
    <row r="403" spans="1:8" ht="31.5">
      <c r="A403" s="19" t="s">
        <v>634</v>
      </c>
      <c r="B403" s="29" t="s">
        <v>26</v>
      </c>
      <c r="C403" s="21" t="s">
        <v>20</v>
      </c>
      <c r="D403" s="125" t="s">
        <v>228</v>
      </c>
      <c r="E403" s="141">
        <v>0</v>
      </c>
      <c r="F403" s="141">
        <v>0</v>
      </c>
      <c r="G403" s="213">
        <v>0</v>
      </c>
      <c r="H403" s="58"/>
    </row>
    <row r="404" spans="1:8" ht="31.5">
      <c r="A404" s="19" t="s">
        <v>635</v>
      </c>
      <c r="B404" s="29" t="s">
        <v>28</v>
      </c>
      <c r="C404" s="21" t="s">
        <v>20</v>
      </c>
      <c r="D404" s="125" t="s">
        <v>228</v>
      </c>
      <c r="E404" s="141">
        <v>0</v>
      </c>
      <c r="F404" s="141">
        <v>0</v>
      </c>
      <c r="G404" s="213">
        <v>0</v>
      </c>
      <c r="H404" s="58"/>
    </row>
    <row r="405" spans="1:8">
      <c r="A405" s="19" t="s">
        <v>636</v>
      </c>
      <c r="B405" s="29" t="s">
        <v>410</v>
      </c>
      <c r="C405" s="21" t="s">
        <v>20</v>
      </c>
      <c r="D405" s="125" t="s">
        <v>228</v>
      </c>
      <c r="E405" s="141">
        <v>0</v>
      </c>
      <c r="F405" s="141">
        <v>0</v>
      </c>
      <c r="G405" s="213">
        <v>0</v>
      </c>
      <c r="H405" s="58"/>
    </row>
    <row r="406" spans="1:8">
      <c r="A406" s="250" t="s">
        <v>637</v>
      </c>
      <c r="B406" s="251" t="s">
        <v>413</v>
      </c>
      <c r="C406" s="252" t="s">
        <v>20</v>
      </c>
      <c r="D406" s="236">
        <v>5.4569999999999999</v>
      </c>
      <c r="E406" s="253">
        <v>0</v>
      </c>
      <c r="F406" s="254">
        <f t="shared" ref="F406" si="68">E406-D406</f>
        <v>-5.4569999999999999</v>
      </c>
      <c r="G406" s="255">
        <f>F406/D406*100</f>
        <v>-100</v>
      </c>
      <c r="H406" s="182"/>
    </row>
    <row r="407" spans="1:8">
      <c r="A407" s="19" t="s">
        <v>638</v>
      </c>
      <c r="B407" s="29" t="s">
        <v>416</v>
      </c>
      <c r="C407" s="21" t="s">
        <v>20</v>
      </c>
      <c r="D407" s="125" t="s">
        <v>228</v>
      </c>
      <c r="E407" s="141">
        <v>0</v>
      </c>
      <c r="F407" s="141">
        <v>0</v>
      </c>
      <c r="G407" s="213">
        <v>0</v>
      </c>
      <c r="H407" s="58"/>
    </row>
    <row r="408" spans="1:8">
      <c r="A408" s="19" t="s">
        <v>639</v>
      </c>
      <c r="B408" s="29" t="s">
        <v>422</v>
      </c>
      <c r="C408" s="21" t="s">
        <v>20</v>
      </c>
      <c r="D408" s="125" t="s">
        <v>228</v>
      </c>
      <c r="E408" s="141">
        <v>0</v>
      </c>
      <c r="F408" s="141">
        <v>0</v>
      </c>
      <c r="G408" s="213">
        <v>0</v>
      </c>
      <c r="H408" s="58"/>
    </row>
    <row r="409" spans="1:8">
      <c r="A409" s="19" t="s">
        <v>640</v>
      </c>
      <c r="B409" s="29" t="s">
        <v>424</v>
      </c>
      <c r="C409" s="21" t="s">
        <v>20</v>
      </c>
      <c r="D409" s="125" t="s">
        <v>228</v>
      </c>
      <c r="E409" s="141">
        <v>0</v>
      </c>
      <c r="F409" s="141">
        <v>0</v>
      </c>
      <c r="G409" s="213">
        <v>0</v>
      </c>
      <c r="H409" s="58"/>
    </row>
    <row r="410" spans="1:8" ht="31.5">
      <c r="A410" s="19" t="s">
        <v>641</v>
      </c>
      <c r="B410" s="29" t="s">
        <v>427</v>
      </c>
      <c r="C410" s="21" t="s">
        <v>20</v>
      </c>
      <c r="D410" s="125" t="s">
        <v>228</v>
      </c>
      <c r="E410" s="141">
        <f>E411+E412</f>
        <v>0</v>
      </c>
      <c r="F410" s="141">
        <f>F411+F412</f>
        <v>0</v>
      </c>
      <c r="G410" s="213">
        <f>G411+G412</f>
        <v>0</v>
      </c>
      <c r="H410" s="58"/>
    </row>
    <row r="411" spans="1:8">
      <c r="A411" s="19" t="s">
        <v>642</v>
      </c>
      <c r="B411" s="30" t="s">
        <v>44</v>
      </c>
      <c r="C411" s="21" t="s">
        <v>20</v>
      </c>
      <c r="D411" s="125" t="s">
        <v>228</v>
      </c>
      <c r="E411" s="141">
        <v>0</v>
      </c>
      <c r="F411" s="141">
        <v>0</v>
      </c>
      <c r="G411" s="213">
        <v>0</v>
      </c>
      <c r="H411" s="58"/>
    </row>
    <row r="412" spans="1:8">
      <c r="A412" s="19" t="s">
        <v>643</v>
      </c>
      <c r="B412" s="59" t="s">
        <v>46</v>
      </c>
      <c r="C412" s="21" t="s">
        <v>20</v>
      </c>
      <c r="D412" s="125" t="s">
        <v>228</v>
      </c>
      <c r="E412" s="141">
        <v>0</v>
      </c>
      <c r="F412" s="141">
        <v>0</v>
      </c>
      <c r="G412" s="213">
        <v>0</v>
      </c>
      <c r="H412" s="58"/>
    </row>
    <row r="413" spans="1:8">
      <c r="A413" s="19" t="s">
        <v>644</v>
      </c>
      <c r="B413" s="27" t="s">
        <v>645</v>
      </c>
      <c r="C413" s="21" t="s">
        <v>20</v>
      </c>
      <c r="D413" s="125" t="s">
        <v>228</v>
      </c>
      <c r="E413" s="141">
        <v>0</v>
      </c>
      <c r="F413" s="141">
        <v>0</v>
      </c>
      <c r="G413" s="213">
        <v>0</v>
      </c>
      <c r="H413" s="58"/>
    </row>
    <row r="414" spans="1:8">
      <c r="A414" s="19" t="s">
        <v>646</v>
      </c>
      <c r="B414" s="27" t="s">
        <v>647</v>
      </c>
      <c r="C414" s="21" t="s">
        <v>20</v>
      </c>
      <c r="D414" s="125" t="s">
        <v>228</v>
      </c>
      <c r="E414" s="141">
        <f>E415+E419+E420+E421+E422+E423+E424</f>
        <v>0</v>
      </c>
      <c r="F414" s="141">
        <f>F415+F419+F420+F421+F422+F423+F424</f>
        <v>0</v>
      </c>
      <c r="G414" s="213">
        <f>G415+G419+G420+G421+G422+G423+G424</f>
        <v>0</v>
      </c>
      <c r="H414" s="58"/>
    </row>
    <row r="415" spans="1:8">
      <c r="A415" s="19" t="s">
        <v>648</v>
      </c>
      <c r="B415" s="29" t="s">
        <v>632</v>
      </c>
      <c r="C415" s="21" t="s">
        <v>20</v>
      </c>
      <c r="D415" s="125" t="s">
        <v>228</v>
      </c>
      <c r="E415" s="141">
        <f>E416+E417+E418</f>
        <v>0</v>
      </c>
      <c r="F415" s="141">
        <f>F416+F417+F418</f>
        <v>0</v>
      </c>
      <c r="G415" s="213">
        <f>G416+G417+G418</f>
        <v>0</v>
      </c>
      <c r="H415" s="58"/>
    </row>
    <row r="416" spans="1:8" ht="31.5">
      <c r="A416" s="19" t="s">
        <v>649</v>
      </c>
      <c r="B416" s="29" t="s">
        <v>24</v>
      </c>
      <c r="C416" s="21" t="s">
        <v>20</v>
      </c>
      <c r="D416" s="125" t="s">
        <v>228</v>
      </c>
      <c r="E416" s="141">
        <v>0</v>
      </c>
      <c r="F416" s="141">
        <v>0</v>
      </c>
      <c r="G416" s="213">
        <v>0</v>
      </c>
      <c r="H416" s="58"/>
    </row>
    <row r="417" spans="1:10" ht="31.5">
      <c r="A417" s="19" t="s">
        <v>650</v>
      </c>
      <c r="B417" s="29" t="s">
        <v>26</v>
      </c>
      <c r="C417" s="21" t="s">
        <v>20</v>
      </c>
      <c r="D417" s="125" t="s">
        <v>228</v>
      </c>
      <c r="E417" s="141">
        <v>0</v>
      </c>
      <c r="F417" s="141">
        <v>0</v>
      </c>
      <c r="G417" s="213">
        <v>0</v>
      </c>
      <c r="H417" s="58"/>
    </row>
    <row r="418" spans="1:10" ht="31.5">
      <c r="A418" s="19" t="s">
        <v>651</v>
      </c>
      <c r="B418" s="29" t="s">
        <v>28</v>
      </c>
      <c r="C418" s="21" t="s">
        <v>20</v>
      </c>
      <c r="D418" s="125" t="s">
        <v>228</v>
      </c>
      <c r="E418" s="141">
        <v>0</v>
      </c>
      <c r="F418" s="141">
        <v>0</v>
      </c>
      <c r="G418" s="213">
        <v>0</v>
      </c>
      <c r="H418" s="58"/>
    </row>
    <row r="419" spans="1:10">
      <c r="A419" s="19" t="s">
        <v>652</v>
      </c>
      <c r="B419" s="29" t="s">
        <v>410</v>
      </c>
      <c r="C419" s="21" t="s">
        <v>20</v>
      </c>
      <c r="D419" s="125" t="s">
        <v>228</v>
      </c>
      <c r="E419" s="141">
        <v>0</v>
      </c>
      <c r="F419" s="141">
        <v>0</v>
      </c>
      <c r="G419" s="213">
        <v>0</v>
      </c>
      <c r="H419" s="58"/>
    </row>
    <row r="420" spans="1:10">
      <c r="A420" s="19" t="s">
        <v>653</v>
      </c>
      <c r="B420" s="29" t="s">
        <v>413</v>
      </c>
      <c r="C420" s="21" t="s">
        <v>20</v>
      </c>
      <c r="D420" s="125" t="s">
        <v>228</v>
      </c>
      <c r="E420" s="141">
        <v>0</v>
      </c>
      <c r="F420" s="141">
        <v>0</v>
      </c>
      <c r="G420" s="213">
        <v>0</v>
      </c>
      <c r="H420" s="58"/>
    </row>
    <row r="421" spans="1:10">
      <c r="A421" s="19" t="s">
        <v>654</v>
      </c>
      <c r="B421" s="29" t="s">
        <v>416</v>
      </c>
      <c r="C421" s="21" t="s">
        <v>20</v>
      </c>
      <c r="D421" s="125" t="s">
        <v>228</v>
      </c>
      <c r="E421" s="141">
        <v>0</v>
      </c>
      <c r="F421" s="141">
        <v>0</v>
      </c>
      <c r="G421" s="213">
        <v>0</v>
      </c>
      <c r="H421" s="58"/>
    </row>
    <row r="422" spans="1:10">
      <c r="A422" s="19" t="s">
        <v>655</v>
      </c>
      <c r="B422" s="29" t="s">
        <v>422</v>
      </c>
      <c r="C422" s="21" t="s">
        <v>20</v>
      </c>
      <c r="D422" s="125" t="s">
        <v>228</v>
      </c>
      <c r="E422" s="141">
        <v>0</v>
      </c>
      <c r="F422" s="141">
        <v>0</v>
      </c>
      <c r="G422" s="213">
        <v>0</v>
      </c>
      <c r="H422" s="58"/>
    </row>
    <row r="423" spans="1:10">
      <c r="A423" s="19" t="s">
        <v>656</v>
      </c>
      <c r="B423" s="29" t="s">
        <v>424</v>
      </c>
      <c r="C423" s="21" t="s">
        <v>20</v>
      </c>
      <c r="D423" s="125" t="s">
        <v>228</v>
      </c>
      <c r="E423" s="141">
        <v>0</v>
      </c>
      <c r="F423" s="141">
        <v>0</v>
      </c>
      <c r="G423" s="213">
        <v>0</v>
      </c>
      <c r="H423" s="58"/>
    </row>
    <row r="424" spans="1:10" ht="31.5">
      <c r="A424" s="19" t="s">
        <v>657</v>
      </c>
      <c r="B424" s="29" t="s">
        <v>427</v>
      </c>
      <c r="C424" s="21" t="s">
        <v>20</v>
      </c>
      <c r="D424" s="125" t="s">
        <v>228</v>
      </c>
      <c r="E424" s="141">
        <f>E425+E426</f>
        <v>0</v>
      </c>
      <c r="F424" s="141">
        <f>F425+F426</f>
        <v>0</v>
      </c>
      <c r="G424" s="213">
        <f>G425+G426</f>
        <v>0</v>
      </c>
      <c r="H424" s="58"/>
    </row>
    <row r="425" spans="1:10">
      <c r="A425" s="19" t="s">
        <v>658</v>
      </c>
      <c r="B425" s="59" t="s">
        <v>44</v>
      </c>
      <c r="C425" s="21" t="s">
        <v>20</v>
      </c>
      <c r="D425" s="125" t="s">
        <v>228</v>
      </c>
      <c r="E425" s="141">
        <v>0</v>
      </c>
      <c r="F425" s="141">
        <v>0</v>
      </c>
      <c r="G425" s="213">
        <v>0</v>
      </c>
      <c r="H425" s="58"/>
    </row>
    <row r="426" spans="1:10">
      <c r="A426" s="19" t="s">
        <v>659</v>
      </c>
      <c r="B426" s="59" t="s">
        <v>46</v>
      </c>
      <c r="C426" s="21" t="s">
        <v>20</v>
      </c>
      <c r="D426" s="125" t="s">
        <v>228</v>
      </c>
      <c r="E426" s="141">
        <v>0</v>
      </c>
      <c r="F426" s="141">
        <v>0</v>
      </c>
      <c r="G426" s="213">
        <v>0</v>
      </c>
      <c r="H426" s="58"/>
    </row>
    <row r="427" spans="1:10">
      <c r="A427" s="193" t="s">
        <v>31</v>
      </c>
      <c r="B427" s="194" t="s">
        <v>660</v>
      </c>
      <c r="C427" s="86" t="s">
        <v>20</v>
      </c>
      <c r="D427" s="236">
        <v>4.5140000000000002</v>
      </c>
      <c r="E427" s="244">
        <v>0</v>
      </c>
      <c r="F427" s="159">
        <f t="shared" ref="F427" si="69">E427-D427</f>
        <v>-4.5140000000000002</v>
      </c>
      <c r="G427" s="212">
        <f>F427/D427*100</f>
        <v>-100</v>
      </c>
      <c r="H427" s="115"/>
    </row>
    <row r="428" spans="1:10">
      <c r="A428" s="19" t="s">
        <v>33</v>
      </c>
      <c r="B428" s="28" t="s">
        <v>661</v>
      </c>
      <c r="C428" s="21" t="s">
        <v>20</v>
      </c>
      <c r="D428" s="237">
        <v>0</v>
      </c>
      <c r="E428" s="141">
        <f>E429+E430</f>
        <v>0</v>
      </c>
      <c r="F428" s="141">
        <f>F429+F430</f>
        <v>0</v>
      </c>
      <c r="G428" s="213">
        <f>G429+G430</f>
        <v>0</v>
      </c>
      <c r="H428" s="58"/>
    </row>
    <row r="429" spans="1:10" ht="18.75">
      <c r="A429" s="19" t="s">
        <v>662</v>
      </c>
      <c r="B429" s="27" t="s">
        <v>663</v>
      </c>
      <c r="C429" s="21" t="s">
        <v>20</v>
      </c>
      <c r="D429" s="237">
        <v>0</v>
      </c>
      <c r="E429" s="141">
        <v>0</v>
      </c>
      <c r="F429" s="141">
        <v>0</v>
      </c>
      <c r="G429" s="213">
        <v>0</v>
      </c>
      <c r="H429" s="58"/>
      <c r="I429" s="60"/>
      <c r="J429" s="61"/>
    </row>
    <row r="430" spans="1:10">
      <c r="A430" s="19" t="s">
        <v>664</v>
      </c>
      <c r="B430" s="27" t="s">
        <v>665</v>
      </c>
      <c r="C430" s="21" t="s">
        <v>20</v>
      </c>
      <c r="D430" s="238">
        <v>0</v>
      </c>
      <c r="E430" s="141">
        <v>0</v>
      </c>
      <c r="F430" s="141">
        <v>0</v>
      </c>
      <c r="G430" s="213">
        <v>0</v>
      </c>
      <c r="H430" s="58"/>
      <c r="I430" s="62"/>
    </row>
    <row r="431" spans="1:10">
      <c r="A431" s="85" t="s">
        <v>49</v>
      </c>
      <c r="B431" s="113" t="s">
        <v>666</v>
      </c>
      <c r="C431" s="86" t="s">
        <v>20</v>
      </c>
      <c r="D431" s="238">
        <f t="shared" ref="D431" si="70">D432+D433+D434+D435+D436+D441+D442</f>
        <v>0</v>
      </c>
      <c r="E431" s="140">
        <f>E432+E433+E434+E435+E436+E441+E442</f>
        <v>0</v>
      </c>
      <c r="F431" s="140">
        <f>F432+F433+F434+F435+F436+F441+F442</f>
        <v>0</v>
      </c>
      <c r="G431" s="212">
        <f>G432+G433+G434+G435+G436+G441+G442</f>
        <v>0</v>
      </c>
      <c r="H431" s="115"/>
    </row>
    <row r="432" spans="1:10">
      <c r="A432" s="19" t="s">
        <v>51</v>
      </c>
      <c r="B432" s="28" t="s">
        <v>667</v>
      </c>
      <c r="C432" s="21" t="s">
        <v>20</v>
      </c>
      <c r="D432" s="238">
        <v>0</v>
      </c>
      <c r="E432" s="141">
        <v>0</v>
      </c>
      <c r="F432" s="141">
        <v>0</v>
      </c>
      <c r="G432" s="213">
        <v>0</v>
      </c>
      <c r="H432" s="58"/>
    </row>
    <row r="433" spans="1:8">
      <c r="A433" s="19" t="s">
        <v>55</v>
      </c>
      <c r="B433" s="28" t="s">
        <v>668</v>
      </c>
      <c r="C433" s="21" t="s">
        <v>20</v>
      </c>
      <c r="D433" s="238">
        <v>0</v>
      </c>
      <c r="E433" s="141">
        <v>0</v>
      </c>
      <c r="F433" s="141">
        <v>0</v>
      </c>
      <c r="G433" s="213">
        <v>0</v>
      </c>
      <c r="H433" s="58"/>
    </row>
    <row r="434" spans="1:8">
      <c r="A434" s="19" t="s">
        <v>56</v>
      </c>
      <c r="B434" s="28" t="s">
        <v>669</v>
      </c>
      <c r="C434" s="21" t="s">
        <v>20</v>
      </c>
      <c r="D434" s="238">
        <v>0</v>
      </c>
      <c r="E434" s="141">
        <v>0</v>
      </c>
      <c r="F434" s="141">
        <v>0</v>
      </c>
      <c r="G434" s="213">
        <v>0</v>
      </c>
      <c r="H434" s="58"/>
    </row>
    <row r="435" spans="1:8">
      <c r="A435" s="19" t="s">
        <v>57</v>
      </c>
      <c r="B435" s="28" t="s">
        <v>670</v>
      </c>
      <c r="C435" s="21" t="s">
        <v>20</v>
      </c>
      <c r="D435" s="238">
        <v>0</v>
      </c>
      <c r="E435" s="141">
        <v>0</v>
      </c>
      <c r="F435" s="141">
        <v>0</v>
      </c>
      <c r="G435" s="213">
        <v>0</v>
      </c>
      <c r="H435" s="58"/>
    </row>
    <row r="436" spans="1:8">
      <c r="A436" s="19" t="s">
        <v>58</v>
      </c>
      <c r="B436" s="28" t="s">
        <v>671</v>
      </c>
      <c r="C436" s="21" t="s">
        <v>20</v>
      </c>
      <c r="D436" s="238">
        <v>0</v>
      </c>
      <c r="E436" s="141">
        <f>E437+E439</f>
        <v>0</v>
      </c>
      <c r="F436" s="141">
        <f>F437+F439</f>
        <v>0</v>
      </c>
      <c r="G436" s="213">
        <f>G437+G439</f>
        <v>0</v>
      </c>
      <c r="H436" s="58"/>
    </row>
    <row r="437" spans="1:8">
      <c r="A437" s="19" t="s">
        <v>98</v>
      </c>
      <c r="B437" s="27" t="s">
        <v>309</v>
      </c>
      <c r="C437" s="21" t="s">
        <v>20</v>
      </c>
      <c r="D437" s="238">
        <v>0</v>
      </c>
      <c r="E437" s="141">
        <v>0</v>
      </c>
      <c r="F437" s="141">
        <v>0</v>
      </c>
      <c r="G437" s="213">
        <v>0</v>
      </c>
      <c r="H437" s="58"/>
    </row>
    <row r="438" spans="1:8" ht="31.5">
      <c r="A438" s="19" t="s">
        <v>672</v>
      </c>
      <c r="B438" s="29" t="s">
        <v>673</v>
      </c>
      <c r="C438" s="21" t="s">
        <v>20</v>
      </c>
      <c r="D438" s="238">
        <v>0</v>
      </c>
      <c r="E438" s="141">
        <v>0</v>
      </c>
      <c r="F438" s="141">
        <v>0</v>
      </c>
      <c r="G438" s="213">
        <v>0</v>
      </c>
      <c r="H438" s="58"/>
    </row>
    <row r="439" spans="1:8">
      <c r="A439" s="19" t="s">
        <v>100</v>
      </c>
      <c r="B439" s="27" t="s">
        <v>311</v>
      </c>
      <c r="C439" s="21" t="s">
        <v>20</v>
      </c>
      <c r="D439" s="238">
        <v>0</v>
      </c>
      <c r="E439" s="141">
        <v>0</v>
      </c>
      <c r="F439" s="141">
        <v>0</v>
      </c>
      <c r="G439" s="213">
        <v>0</v>
      </c>
      <c r="H439" s="58"/>
    </row>
    <row r="440" spans="1:8" ht="31.5">
      <c r="A440" s="19" t="s">
        <v>674</v>
      </c>
      <c r="B440" s="29" t="s">
        <v>675</v>
      </c>
      <c r="C440" s="21" t="s">
        <v>20</v>
      </c>
      <c r="D440" s="238">
        <v>0</v>
      </c>
      <c r="E440" s="141">
        <v>0</v>
      </c>
      <c r="F440" s="141">
        <v>0</v>
      </c>
      <c r="G440" s="213">
        <v>0</v>
      </c>
      <c r="H440" s="58"/>
    </row>
    <row r="441" spans="1:8">
      <c r="A441" s="19" t="s">
        <v>59</v>
      </c>
      <c r="B441" s="28" t="s">
        <v>676</v>
      </c>
      <c r="C441" s="21" t="s">
        <v>20</v>
      </c>
      <c r="D441" s="238">
        <v>0</v>
      </c>
      <c r="E441" s="141">
        <v>0</v>
      </c>
      <c r="F441" s="141">
        <v>0</v>
      </c>
      <c r="G441" s="213">
        <v>0</v>
      </c>
      <c r="H441" s="58"/>
    </row>
    <row r="442" spans="1:8" ht="16.5" thickBot="1">
      <c r="A442" s="31" t="s">
        <v>60</v>
      </c>
      <c r="B442" s="63" t="s">
        <v>677</v>
      </c>
      <c r="C442" s="21" t="s">
        <v>20</v>
      </c>
      <c r="D442" s="239">
        <v>0</v>
      </c>
      <c r="E442" s="143">
        <v>0</v>
      </c>
      <c r="F442" s="143">
        <v>0</v>
      </c>
      <c r="G442" s="217">
        <v>0</v>
      </c>
      <c r="H442" s="64"/>
    </row>
    <row r="443" spans="1:8">
      <c r="A443" s="77" t="s">
        <v>118</v>
      </c>
      <c r="B443" s="78" t="s">
        <v>111</v>
      </c>
      <c r="C443" s="117" t="s">
        <v>227</v>
      </c>
      <c r="D443" s="240" t="s">
        <v>228</v>
      </c>
      <c r="E443" s="144" t="s">
        <v>498</v>
      </c>
      <c r="F443" s="134" t="s">
        <v>498</v>
      </c>
      <c r="G443" s="218" t="s">
        <v>498</v>
      </c>
      <c r="H443" s="118"/>
    </row>
    <row r="444" spans="1:8" ht="47.25">
      <c r="A444" s="65" t="s">
        <v>678</v>
      </c>
      <c r="B444" s="28" t="s">
        <v>679</v>
      </c>
      <c r="C444" s="21" t="s">
        <v>20</v>
      </c>
      <c r="D444" s="238">
        <f t="shared" ref="D444" si="71">SUM(D445:D447)</f>
        <v>0</v>
      </c>
      <c r="E444" s="146">
        <f t="shared" ref="E444" si="72">SUM(E445:E447)</f>
        <v>0</v>
      </c>
      <c r="F444" s="132">
        <f t="shared" ref="F444" si="73">E444-D444</f>
        <v>0</v>
      </c>
      <c r="G444" s="213" t="s">
        <v>227</v>
      </c>
      <c r="H444" s="66"/>
    </row>
    <row r="445" spans="1:8">
      <c r="A445" s="65" t="s">
        <v>121</v>
      </c>
      <c r="B445" s="27" t="s">
        <v>680</v>
      </c>
      <c r="C445" s="21" t="s">
        <v>20</v>
      </c>
      <c r="D445" s="238" t="s">
        <v>228</v>
      </c>
      <c r="E445" s="146">
        <v>0</v>
      </c>
      <c r="F445" s="132"/>
      <c r="G445" s="213" t="s">
        <v>227</v>
      </c>
      <c r="H445" s="66"/>
    </row>
    <row r="446" spans="1:8" ht="31.5">
      <c r="A446" s="65" t="s">
        <v>122</v>
      </c>
      <c r="B446" s="27" t="s">
        <v>681</v>
      </c>
      <c r="C446" s="21" t="s">
        <v>20</v>
      </c>
      <c r="D446" s="238"/>
      <c r="E446" s="145">
        <v>0</v>
      </c>
      <c r="F446" s="132" t="s">
        <v>227</v>
      </c>
      <c r="G446" s="213" t="s">
        <v>227</v>
      </c>
      <c r="H446" s="66"/>
    </row>
    <row r="447" spans="1:8">
      <c r="A447" s="65" t="s">
        <v>123</v>
      </c>
      <c r="B447" s="27" t="s">
        <v>682</v>
      </c>
      <c r="C447" s="21" t="s">
        <v>20</v>
      </c>
      <c r="D447" s="238" t="s">
        <v>228</v>
      </c>
      <c r="E447" s="145">
        <v>0</v>
      </c>
      <c r="F447" s="132" t="s">
        <v>227</v>
      </c>
      <c r="G447" s="213" t="s">
        <v>227</v>
      </c>
      <c r="H447" s="66"/>
    </row>
    <row r="448" spans="1:8" ht="31.5">
      <c r="A448" s="65" t="s">
        <v>124</v>
      </c>
      <c r="B448" s="28" t="s">
        <v>683</v>
      </c>
      <c r="C448" s="67" t="s">
        <v>227</v>
      </c>
      <c r="D448" s="238" t="s">
        <v>228</v>
      </c>
      <c r="E448" s="145">
        <v>0</v>
      </c>
      <c r="F448" s="132" t="s">
        <v>227</v>
      </c>
      <c r="G448" s="213" t="s">
        <v>227</v>
      </c>
      <c r="H448" s="66"/>
    </row>
    <row r="449" spans="1:8">
      <c r="A449" s="65" t="s">
        <v>684</v>
      </c>
      <c r="B449" s="27" t="s">
        <v>685</v>
      </c>
      <c r="C449" s="21" t="s">
        <v>20</v>
      </c>
      <c r="D449" s="238" t="s">
        <v>228</v>
      </c>
      <c r="E449" s="145">
        <v>0</v>
      </c>
      <c r="F449" s="132" t="s">
        <v>227</v>
      </c>
      <c r="G449" s="213" t="s">
        <v>227</v>
      </c>
      <c r="H449" s="66"/>
    </row>
    <row r="450" spans="1:8">
      <c r="A450" s="65" t="s">
        <v>686</v>
      </c>
      <c r="B450" s="27" t="s">
        <v>687</v>
      </c>
      <c r="C450" s="21" t="s">
        <v>20</v>
      </c>
      <c r="D450" s="238" t="s">
        <v>228</v>
      </c>
      <c r="E450" s="145">
        <v>0</v>
      </c>
      <c r="F450" s="132" t="s">
        <v>227</v>
      </c>
      <c r="G450" s="213" t="s">
        <v>227</v>
      </c>
      <c r="H450" s="66"/>
    </row>
    <row r="451" spans="1:8" ht="16.5" thickBot="1">
      <c r="A451" s="68" t="s">
        <v>688</v>
      </c>
      <c r="B451" s="69" t="s">
        <v>689</v>
      </c>
      <c r="C451" s="37" t="s">
        <v>20</v>
      </c>
      <c r="D451" s="239" t="s">
        <v>228</v>
      </c>
      <c r="E451" s="147">
        <v>0</v>
      </c>
      <c r="F451" s="135" t="s">
        <v>227</v>
      </c>
      <c r="G451" s="217" t="s">
        <v>227</v>
      </c>
      <c r="H451" s="70"/>
    </row>
    <row r="452" spans="1:8">
      <c r="A452" s="71"/>
      <c r="B452" s="72"/>
      <c r="C452" s="73"/>
      <c r="D452" s="73"/>
      <c r="E452" s="74"/>
      <c r="F452" s="74"/>
      <c r="G452" s="75"/>
      <c r="H452" s="75"/>
    </row>
    <row r="453" spans="1:8">
      <c r="A453" s="71"/>
      <c r="B453" s="72"/>
      <c r="C453" s="73"/>
      <c r="D453" s="73"/>
      <c r="E453" s="74"/>
      <c r="F453" s="74"/>
      <c r="G453" s="75"/>
      <c r="H453" s="75"/>
    </row>
    <row r="454" spans="1:8">
      <c r="A454" s="76" t="s">
        <v>690</v>
      </c>
      <c r="B454" s="72"/>
      <c r="C454" s="73"/>
      <c r="D454" s="73"/>
      <c r="E454" s="74"/>
      <c r="F454" s="74"/>
      <c r="G454" s="75"/>
      <c r="H454" s="75"/>
    </row>
    <row r="455" spans="1:8">
      <c r="A455" s="309" t="s">
        <v>691</v>
      </c>
      <c r="B455" s="309"/>
      <c r="C455" s="309"/>
      <c r="D455" s="309"/>
      <c r="E455" s="309"/>
      <c r="F455" s="309"/>
      <c r="G455" s="309"/>
      <c r="H455" s="309"/>
    </row>
    <row r="456" spans="1:8">
      <c r="A456" s="309" t="s">
        <v>692</v>
      </c>
      <c r="B456" s="309"/>
      <c r="C456" s="309"/>
      <c r="D456" s="309"/>
      <c r="E456" s="309"/>
      <c r="F456" s="309"/>
      <c r="G456" s="309"/>
      <c r="H456" s="309"/>
    </row>
    <row r="457" spans="1:8" ht="35.25" customHeight="1">
      <c r="A457" s="309" t="s">
        <v>693</v>
      </c>
      <c r="B457" s="309"/>
      <c r="C457" s="309"/>
      <c r="D457" s="309"/>
      <c r="E457" s="309"/>
      <c r="F457" s="309"/>
      <c r="G457" s="309"/>
      <c r="H457" s="309"/>
    </row>
    <row r="458" spans="1:8" ht="35.25" customHeight="1">
      <c r="A458" s="310" t="s">
        <v>694</v>
      </c>
      <c r="B458" s="310"/>
      <c r="C458" s="310"/>
      <c r="D458" s="310"/>
      <c r="E458" s="310"/>
      <c r="F458" s="310"/>
      <c r="G458" s="310"/>
      <c r="H458" s="310"/>
    </row>
    <row r="459" spans="1:8" ht="53.25" customHeight="1">
      <c r="A459" s="288" t="s">
        <v>695</v>
      </c>
      <c r="B459" s="288"/>
      <c r="C459" s="288"/>
      <c r="D459" s="288"/>
      <c r="E459" s="288"/>
      <c r="F459" s="288"/>
      <c r="G459" s="288"/>
      <c r="H459" s="288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2022-05-12T19:53:49Z</dcterms:modified>
</cp:coreProperties>
</file>