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0квФ" sheetId="1" r:id="rId1"/>
  </sheets>
  <definedNames>
    <definedName name="Z_500C2F4F_1743_499A_A051_20565DBF52B2_.wvu.PrintArea" localSheetId="0" hidden="1">'10квФ'!$A$1:$T$18</definedName>
    <definedName name="_xlnm.Print_Titles" localSheetId="0">'10квФ'!$15:$18</definedName>
    <definedName name="_xlnm.Print_Area" localSheetId="0">'10квФ'!$A$1:$T$212</definedName>
  </definedNames>
  <calcPr calcId="124519"/>
</workbook>
</file>

<file path=xl/calcChain.xml><?xml version="1.0" encoding="utf-8"?>
<calcChain xmlns="http://schemas.openxmlformats.org/spreadsheetml/2006/main">
  <c r="R20" i="1"/>
  <c r="Q20"/>
  <c r="P20"/>
  <c r="O20"/>
  <c r="N20"/>
  <c r="M20"/>
  <c r="L20"/>
  <c r="K20"/>
  <c r="J20"/>
  <c r="I20"/>
  <c r="H20"/>
  <c r="G20"/>
  <c r="F20"/>
  <c r="E20"/>
  <c r="D20"/>
  <c r="K209"/>
  <c r="K203"/>
  <c r="K197"/>
  <c r="K186"/>
  <c r="K185" s="1"/>
  <c r="K182"/>
  <c r="K180"/>
  <c r="K175"/>
  <c r="K172"/>
  <c r="K170"/>
  <c r="K169" s="1"/>
  <c r="K24" s="1"/>
  <c r="K167"/>
  <c r="K164" s="1"/>
  <c r="K165"/>
  <c r="K162"/>
  <c r="K160"/>
  <c r="K158"/>
  <c r="K157"/>
  <c r="K155"/>
  <c r="K153"/>
  <c r="K151"/>
  <c r="K149"/>
  <c r="K147"/>
  <c r="K146" s="1"/>
  <c r="K144"/>
  <c r="K128"/>
  <c r="K127" s="1"/>
  <c r="K126" s="1"/>
  <c r="K87"/>
  <c r="K75"/>
  <c r="K74" s="1"/>
  <c r="K71" s="1"/>
  <c r="K72"/>
  <c r="K68"/>
  <c r="K67" s="1"/>
  <c r="K65"/>
  <c r="K62"/>
  <c r="K60"/>
  <c r="K57" s="1"/>
  <c r="K58"/>
  <c r="K55"/>
  <c r="K53"/>
  <c r="K50" s="1"/>
  <c r="K51"/>
  <c r="K47"/>
  <c r="K45"/>
  <c r="K44" s="1"/>
  <c r="K42"/>
  <c r="K38"/>
  <c r="K37" s="1"/>
  <c r="K34"/>
  <c r="K32"/>
  <c r="K31" s="1"/>
  <c r="K26"/>
  <c r="M209"/>
  <c r="M203"/>
  <c r="M197"/>
  <c r="M186"/>
  <c r="M185" s="1"/>
  <c r="M182"/>
  <c r="M180"/>
  <c r="M175"/>
  <c r="M172"/>
  <c r="M170"/>
  <c r="M167"/>
  <c r="M165"/>
  <c r="M164"/>
  <c r="M162"/>
  <c r="M160"/>
  <c r="M158"/>
  <c r="M157"/>
  <c r="M155"/>
  <c r="M153"/>
  <c r="M151"/>
  <c r="M149"/>
  <c r="M147"/>
  <c r="M144"/>
  <c r="M128"/>
  <c r="M127" s="1"/>
  <c r="M126" s="1"/>
  <c r="M87"/>
  <c r="M75"/>
  <c r="M72"/>
  <c r="M68"/>
  <c r="M67" s="1"/>
  <c r="M65"/>
  <c r="M62"/>
  <c r="M60"/>
  <c r="M58"/>
  <c r="M57"/>
  <c r="M55"/>
  <c r="M53"/>
  <c r="M51"/>
  <c r="M50"/>
  <c r="M49" s="1"/>
  <c r="M47"/>
  <c r="M44" s="1"/>
  <c r="M45"/>
  <c r="M42"/>
  <c r="M38"/>
  <c r="M37" s="1"/>
  <c r="M34"/>
  <c r="M32"/>
  <c r="M26"/>
  <c r="O209"/>
  <c r="O203"/>
  <c r="O202" s="1"/>
  <c r="O197"/>
  <c r="O186"/>
  <c r="O185" s="1"/>
  <c r="O182"/>
  <c r="O180"/>
  <c r="O174" s="1"/>
  <c r="O25" s="1"/>
  <c r="O175"/>
  <c r="O172"/>
  <c r="O170"/>
  <c r="O169"/>
  <c r="O167"/>
  <c r="O165"/>
  <c r="O162"/>
  <c r="O160"/>
  <c r="O158"/>
  <c r="O157" s="1"/>
  <c r="O155"/>
  <c r="O153"/>
  <c r="O151"/>
  <c r="O149"/>
  <c r="O147"/>
  <c r="O144"/>
  <c r="O128"/>
  <c r="O127" s="1"/>
  <c r="O126" s="1"/>
  <c r="O87"/>
  <c r="O75"/>
  <c r="O72"/>
  <c r="O68"/>
  <c r="O67" s="1"/>
  <c r="O65"/>
  <c r="O62"/>
  <c r="O60"/>
  <c r="O58"/>
  <c r="O57" s="1"/>
  <c r="O55"/>
  <c r="O53"/>
  <c r="O51"/>
  <c r="O47"/>
  <c r="O45"/>
  <c r="O42"/>
  <c r="O38"/>
  <c r="O37"/>
  <c r="O34"/>
  <c r="O32"/>
  <c r="O26"/>
  <c r="O24"/>
  <c r="P31"/>
  <c r="P32"/>
  <c r="P34"/>
  <c r="P38"/>
  <c r="P37" s="1"/>
  <c r="P42"/>
  <c r="P45"/>
  <c r="P47"/>
  <c r="P44" s="1"/>
  <c r="P51"/>
  <c r="P53"/>
  <c r="P55"/>
  <c r="P58"/>
  <c r="P60"/>
  <c r="P57" s="1"/>
  <c r="P62"/>
  <c r="P65"/>
  <c r="P68"/>
  <c r="P67" s="1"/>
  <c r="P64" s="1"/>
  <c r="P72"/>
  <c r="P75"/>
  <c r="P87"/>
  <c r="P128"/>
  <c r="P127" s="1"/>
  <c r="P126" s="1"/>
  <c r="P144"/>
  <c r="P147"/>
  <c r="P149"/>
  <c r="P151"/>
  <c r="P153"/>
  <c r="P155"/>
  <c r="P157"/>
  <c r="P158"/>
  <c r="P160"/>
  <c r="P162"/>
  <c r="P165"/>
  <c r="P167"/>
  <c r="P164" s="1"/>
  <c r="P170"/>
  <c r="P169" s="1"/>
  <c r="P24" s="1"/>
  <c r="P172"/>
  <c r="P175"/>
  <c r="P174" s="1"/>
  <c r="P25" s="1"/>
  <c r="P180"/>
  <c r="P182"/>
  <c r="P26" s="1"/>
  <c r="P186"/>
  <c r="P197"/>
  <c r="P202"/>
  <c r="P203"/>
  <c r="P209"/>
  <c r="N209"/>
  <c r="N203"/>
  <c r="N197"/>
  <c r="N186"/>
  <c r="N185" s="1"/>
  <c r="N182"/>
  <c r="N26" s="1"/>
  <c r="N180"/>
  <c r="N175"/>
  <c r="N172"/>
  <c r="N170"/>
  <c r="N169" s="1"/>
  <c r="N24" s="1"/>
  <c r="N167"/>
  <c r="N164" s="1"/>
  <c r="N165"/>
  <c r="N162"/>
  <c r="N160"/>
  <c r="N158"/>
  <c r="N157"/>
  <c r="N155"/>
  <c r="N153"/>
  <c r="N151"/>
  <c r="N149"/>
  <c r="N147"/>
  <c r="N144"/>
  <c r="N128"/>
  <c r="N127" s="1"/>
  <c r="N87"/>
  <c r="N75"/>
  <c r="N74" s="1"/>
  <c r="N71" s="1"/>
  <c r="N72"/>
  <c r="N68"/>
  <c r="N67"/>
  <c r="N65"/>
  <c r="N64" s="1"/>
  <c r="N62"/>
  <c r="N60"/>
  <c r="N58"/>
  <c r="N57" s="1"/>
  <c r="N55"/>
  <c r="N53"/>
  <c r="N51"/>
  <c r="N50" s="1"/>
  <c r="N47"/>
  <c r="N45"/>
  <c r="N44"/>
  <c r="N42"/>
  <c r="N38"/>
  <c r="N37" s="1"/>
  <c r="N34"/>
  <c r="N21" s="1"/>
  <c r="N32"/>
  <c r="L209"/>
  <c r="L203"/>
  <c r="L202" s="1"/>
  <c r="L197"/>
  <c r="L185" s="1"/>
  <c r="L186"/>
  <c r="L182"/>
  <c r="L180"/>
  <c r="L175"/>
  <c r="L172"/>
  <c r="L170"/>
  <c r="L169"/>
  <c r="L24" s="1"/>
  <c r="L167"/>
  <c r="L165"/>
  <c r="L162"/>
  <c r="L160"/>
  <c r="L158"/>
  <c r="L157"/>
  <c r="L155"/>
  <c r="L153"/>
  <c r="L151"/>
  <c r="L149"/>
  <c r="L147"/>
  <c r="L144"/>
  <c r="L128"/>
  <c r="L127" s="1"/>
  <c r="L126" s="1"/>
  <c r="L87"/>
  <c r="L75"/>
  <c r="L72"/>
  <c r="L68"/>
  <c r="L67" s="1"/>
  <c r="L65"/>
  <c r="L62"/>
  <c r="L60"/>
  <c r="L58"/>
  <c r="L55"/>
  <c r="L53"/>
  <c r="L51"/>
  <c r="L47"/>
  <c r="L45"/>
  <c r="L44" s="1"/>
  <c r="L42"/>
  <c r="L38"/>
  <c r="L37" s="1"/>
  <c r="L34"/>
  <c r="L32"/>
  <c r="L31" s="1"/>
  <c r="L26"/>
  <c r="J209"/>
  <c r="J202" s="1"/>
  <c r="J203"/>
  <c r="J197"/>
  <c r="J186"/>
  <c r="J185" s="1"/>
  <c r="J182"/>
  <c r="J26" s="1"/>
  <c r="J180"/>
  <c r="J174" s="1"/>
  <c r="J25" s="1"/>
  <c r="J175"/>
  <c r="J172"/>
  <c r="J170"/>
  <c r="J169" s="1"/>
  <c r="J24" s="1"/>
  <c r="J167"/>
  <c r="J164" s="1"/>
  <c r="J165"/>
  <c r="J162"/>
  <c r="J160"/>
  <c r="J158"/>
  <c r="J157"/>
  <c r="J155"/>
  <c r="J153"/>
  <c r="J151"/>
  <c r="J149"/>
  <c r="J147"/>
  <c r="J144"/>
  <c r="J128"/>
  <c r="J127" s="1"/>
  <c r="J87"/>
  <c r="J75"/>
  <c r="J74" s="1"/>
  <c r="J72"/>
  <c r="J68"/>
  <c r="J67"/>
  <c r="J65"/>
  <c r="J64" s="1"/>
  <c r="J62"/>
  <c r="J60"/>
  <c r="J58"/>
  <c r="J57" s="1"/>
  <c r="J55"/>
  <c r="J53"/>
  <c r="J51"/>
  <c r="J50" s="1"/>
  <c r="J49" s="1"/>
  <c r="J47"/>
  <c r="J45"/>
  <c r="J44"/>
  <c r="J42"/>
  <c r="J38"/>
  <c r="J37" s="1"/>
  <c r="J34"/>
  <c r="J32"/>
  <c r="F196"/>
  <c r="E181"/>
  <c r="T27"/>
  <c r="T26"/>
  <c r="T25"/>
  <c r="T24"/>
  <c r="T23"/>
  <c r="T22"/>
  <c r="H143"/>
  <c r="D209"/>
  <c r="D203"/>
  <c r="D197"/>
  <c r="D186"/>
  <c r="D175"/>
  <c r="D87"/>
  <c r="D75"/>
  <c r="D38"/>
  <c r="D37"/>
  <c r="D34"/>
  <c r="D128"/>
  <c r="D127" s="1"/>
  <c r="H195"/>
  <c r="G195"/>
  <c r="F195"/>
  <c r="I158"/>
  <c r="E158"/>
  <c r="D158"/>
  <c r="H142"/>
  <c r="G142"/>
  <c r="F91"/>
  <c r="F118"/>
  <c r="D32"/>
  <c r="J21" l="1"/>
  <c r="N49"/>
  <c r="K49"/>
  <c r="J71"/>
  <c r="N202"/>
  <c r="P146"/>
  <c r="M146"/>
  <c r="K202"/>
  <c r="D185"/>
  <c r="J126"/>
  <c r="L57"/>
  <c r="L49" s="1"/>
  <c r="L29" s="1"/>
  <c r="L22" s="1"/>
  <c r="L164"/>
  <c r="N126"/>
  <c r="N174"/>
  <c r="N25" s="1"/>
  <c r="P74"/>
  <c r="P71" s="1"/>
  <c r="P70" s="1"/>
  <c r="P23" s="1"/>
  <c r="O31"/>
  <c r="O30" s="1"/>
  <c r="O164"/>
  <c r="M202"/>
  <c r="K64"/>
  <c r="L30"/>
  <c r="L50"/>
  <c r="L174"/>
  <c r="L25" s="1"/>
  <c r="P50"/>
  <c r="P49" s="1"/>
  <c r="O44"/>
  <c r="M169"/>
  <c r="M24" s="1"/>
  <c r="J31"/>
  <c r="J30" s="1"/>
  <c r="J29" s="1"/>
  <c r="J22" s="1"/>
  <c r="J146"/>
  <c r="J184"/>
  <c r="J27" s="1"/>
  <c r="L74"/>
  <c r="L71" s="1"/>
  <c r="L70" s="1"/>
  <c r="L23" s="1"/>
  <c r="L146"/>
  <c r="N31"/>
  <c r="N30" s="1"/>
  <c r="N146"/>
  <c r="N70" s="1"/>
  <c r="N23" s="1"/>
  <c r="N184"/>
  <c r="N27" s="1"/>
  <c r="P185"/>
  <c r="P184" s="1"/>
  <c r="P27" s="1"/>
  <c r="P21"/>
  <c r="O50"/>
  <c r="M31"/>
  <c r="M30" s="1"/>
  <c r="M29" s="1"/>
  <c r="M22" s="1"/>
  <c r="M64"/>
  <c r="K30"/>
  <c r="K174"/>
  <c r="K25" s="1"/>
  <c r="K21"/>
  <c r="M21"/>
  <c r="M174"/>
  <c r="M25" s="1"/>
  <c r="M74"/>
  <c r="M71" s="1"/>
  <c r="O74"/>
  <c r="O71" s="1"/>
  <c r="K70"/>
  <c r="K23" s="1"/>
  <c r="K29"/>
  <c r="K184"/>
  <c r="K27" s="1"/>
  <c r="M184"/>
  <c r="M27" s="1"/>
  <c r="O64"/>
  <c r="O146"/>
  <c r="O184"/>
  <c r="O27" s="1"/>
  <c r="O49"/>
  <c r="O29" s="1"/>
  <c r="O21"/>
  <c r="P30"/>
  <c r="S195"/>
  <c r="R142"/>
  <c r="L64"/>
  <c r="L184"/>
  <c r="L27" s="1"/>
  <c r="L21"/>
  <c r="R195"/>
  <c r="S142"/>
  <c r="Q195"/>
  <c r="D202"/>
  <c r="D184" s="1"/>
  <c r="D27" s="1"/>
  <c r="D74"/>
  <c r="D31"/>
  <c r="I209"/>
  <c r="G143"/>
  <c r="S143" s="1"/>
  <c r="G124"/>
  <c r="H115"/>
  <c r="G116"/>
  <c r="G104"/>
  <c r="G102"/>
  <c r="G80"/>
  <c r="H33"/>
  <c r="G33"/>
  <c r="G32" s="1"/>
  <c r="G36"/>
  <c r="G35"/>
  <c r="G39"/>
  <c r="G41"/>
  <c r="G40"/>
  <c r="G43"/>
  <c r="G42" s="1"/>
  <c r="G46"/>
  <c r="G45" s="1"/>
  <c r="G48"/>
  <c r="G47" s="1"/>
  <c r="G52"/>
  <c r="G51" s="1"/>
  <c r="G54"/>
  <c r="G53" s="1"/>
  <c r="G56"/>
  <c r="G55" s="1"/>
  <c r="G59"/>
  <c r="G58" s="1"/>
  <c r="G61"/>
  <c r="G63"/>
  <c r="G62" s="1"/>
  <c r="G66"/>
  <c r="G65" s="1"/>
  <c r="G69"/>
  <c r="G68" s="1"/>
  <c r="G67" s="1"/>
  <c r="G73"/>
  <c r="G72" s="1"/>
  <c r="G86"/>
  <c r="G85"/>
  <c r="G84"/>
  <c r="G83"/>
  <c r="G82"/>
  <c r="G81"/>
  <c r="G79"/>
  <c r="G78"/>
  <c r="G77"/>
  <c r="G76"/>
  <c r="G125"/>
  <c r="G123"/>
  <c r="G122"/>
  <c r="G121"/>
  <c r="G120"/>
  <c r="G119"/>
  <c r="G118"/>
  <c r="G117"/>
  <c r="G115"/>
  <c r="G114"/>
  <c r="G113"/>
  <c r="G112"/>
  <c r="G111"/>
  <c r="G110"/>
  <c r="G109"/>
  <c r="G108"/>
  <c r="G107"/>
  <c r="G106"/>
  <c r="G105"/>
  <c r="G103"/>
  <c r="G101"/>
  <c r="G100"/>
  <c r="G99"/>
  <c r="G98"/>
  <c r="G97"/>
  <c r="G96"/>
  <c r="G95"/>
  <c r="G94"/>
  <c r="G93"/>
  <c r="G92"/>
  <c r="G91"/>
  <c r="G90"/>
  <c r="G89"/>
  <c r="G88"/>
  <c r="G135"/>
  <c r="G134"/>
  <c r="G133"/>
  <c r="G132"/>
  <c r="G131"/>
  <c r="G130"/>
  <c r="G129"/>
  <c r="G137"/>
  <c r="G136"/>
  <c r="G141"/>
  <c r="G140"/>
  <c r="G138"/>
  <c r="G145"/>
  <c r="G144" s="1"/>
  <c r="G148"/>
  <c r="G147" s="1"/>
  <c r="G150"/>
  <c r="G149" s="1"/>
  <c r="G152"/>
  <c r="G154"/>
  <c r="G153" s="1"/>
  <c r="G156"/>
  <c r="G155" s="1"/>
  <c r="G159"/>
  <c r="G161"/>
  <c r="G160" s="1"/>
  <c r="G163"/>
  <c r="G162" s="1"/>
  <c r="G166"/>
  <c r="G165" s="1"/>
  <c r="G168"/>
  <c r="G167" s="1"/>
  <c r="G171"/>
  <c r="G170" s="1"/>
  <c r="G173"/>
  <c r="G172" s="1"/>
  <c r="G178"/>
  <c r="G177"/>
  <c r="G181"/>
  <c r="G180" s="1"/>
  <c r="G183"/>
  <c r="G182" s="1"/>
  <c r="G26" s="1"/>
  <c r="G192"/>
  <c r="G191"/>
  <c r="G190"/>
  <c r="G189"/>
  <c r="G188"/>
  <c r="G187"/>
  <c r="G196"/>
  <c r="G194"/>
  <c r="G193"/>
  <c r="G201"/>
  <c r="G200"/>
  <c r="G199"/>
  <c r="G198"/>
  <c r="G207"/>
  <c r="G206"/>
  <c r="G205"/>
  <c r="G204"/>
  <c r="G210"/>
  <c r="G212"/>
  <c r="G60"/>
  <c r="G151"/>
  <c r="D42"/>
  <c r="D45"/>
  <c r="D44" s="1"/>
  <c r="D47"/>
  <c r="D51"/>
  <c r="D53"/>
  <c r="D55"/>
  <c r="D58"/>
  <c r="D57" s="1"/>
  <c r="D60"/>
  <c r="D62"/>
  <c r="D65"/>
  <c r="D68"/>
  <c r="D21" s="1"/>
  <c r="D72"/>
  <c r="D144"/>
  <c r="D126" s="1"/>
  <c r="D147"/>
  <c r="D146" s="1"/>
  <c r="D149"/>
  <c r="D151"/>
  <c r="D153"/>
  <c r="D155"/>
  <c r="D157"/>
  <c r="D160"/>
  <c r="D162"/>
  <c r="D164"/>
  <c r="D165"/>
  <c r="D167"/>
  <c r="D170"/>
  <c r="D172"/>
  <c r="D182"/>
  <c r="D26" s="1"/>
  <c r="D180"/>
  <c r="F207"/>
  <c r="E140"/>
  <c r="E128" s="1"/>
  <c r="E127" s="1"/>
  <c r="E34"/>
  <c r="I34"/>
  <c r="E38"/>
  <c r="E37" s="1"/>
  <c r="I38"/>
  <c r="I37" s="1"/>
  <c r="E42"/>
  <c r="I42"/>
  <c r="E45"/>
  <c r="I45"/>
  <c r="E47"/>
  <c r="I47"/>
  <c r="E51"/>
  <c r="I51"/>
  <c r="E53"/>
  <c r="I53"/>
  <c r="E55"/>
  <c r="I55"/>
  <c r="E58"/>
  <c r="I58"/>
  <c r="E60"/>
  <c r="I60"/>
  <c r="E62"/>
  <c r="I62"/>
  <c r="E65"/>
  <c r="I65"/>
  <c r="E68"/>
  <c r="E67" s="1"/>
  <c r="I68"/>
  <c r="I67" s="1"/>
  <c r="E72"/>
  <c r="I72"/>
  <c r="E75"/>
  <c r="I75"/>
  <c r="E87"/>
  <c r="I87"/>
  <c r="I128"/>
  <c r="I127" s="1"/>
  <c r="I126" s="1"/>
  <c r="I144"/>
  <c r="E144"/>
  <c r="I147"/>
  <c r="E147"/>
  <c r="I149"/>
  <c r="E149"/>
  <c r="I151"/>
  <c r="E151"/>
  <c r="I153"/>
  <c r="E153"/>
  <c r="I155"/>
  <c r="E155"/>
  <c r="I157"/>
  <c r="E157"/>
  <c r="I160"/>
  <c r="E160"/>
  <c r="I162"/>
  <c r="E162"/>
  <c r="I165"/>
  <c r="E165"/>
  <c r="E167"/>
  <c r="I167"/>
  <c r="I170"/>
  <c r="E170"/>
  <c r="F171"/>
  <c r="I172"/>
  <c r="E172"/>
  <c r="E175"/>
  <c r="I175"/>
  <c r="E180"/>
  <c r="I180"/>
  <c r="E182"/>
  <c r="E26" s="1"/>
  <c r="I182"/>
  <c r="I26" s="1"/>
  <c r="E186"/>
  <c r="I186"/>
  <c r="E197"/>
  <c r="I197"/>
  <c r="I203"/>
  <c r="E209"/>
  <c r="H212"/>
  <c r="H211"/>
  <c r="H210"/>
  <c r="H208"/>
  <c r="H207"/>
  <c r="H206"/>
  <c r="H205"/>
  <c r="H204"/>
  <c r="H201"/>
  <c r="H200"/>
  <c r="H199"/>
  <c r="H198"/>
  <c r="H196"/>
  <c r="Q196" s="1"/>
  <c r="H194"/>
  <c r="H193"/>
  <c r="H192"/>
  <c r="H191"/>
  <c r="H190"/>
  <c r="H189"/>
  <c r="H188"/>
  <c r="H187"/>
  <c r="H183"/>
  <c r="H181"/>
  <c r="H179"/>
  <c r="H178"/>
  <c r="H177"/>
  <c r="H176"/>
  <c r="H173"/>
  <c r="H171"/>
  <c r="H168"/>
  <c r="H166"/>
  <c r="H163"/>
  <c r="H161"/>
  <c r="H159"/>
  <c r="H156"/>
  <c r="H154"/>
  <c r="H152"/>
  <c r="H150"/>
  <c r="H148"/>
  <c r="H145"/>
  <c r="H141"/>
  <c r="H140"/>
  <c r="H138"/>
  <c r="H137"/>
  <c r="H136"/>
  <c r="H135"/>
  <c r="H134"/>
  <c r="H133"/>
  <c r="H132"/>
  <c r="H131"/>
  <c r="H130"/>
  <c r="H129"/>
  <c r="H125"/>
  <c r="H124"/>
  <c r="H123"/>
  <c r="H122"/>
  <c r="H121"/>
  <c r="H120"/>
  <c r="H119"/>
  <c r="H118"/>
  <c r="H117"/>
  <c r="H116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6"/>
  <c r="H85"/>
  <c r="H84"/>
  <c r="H83"/>
  <c r="H82"/>
  <c r="H81"/>
  <c r="H80"/>
  <c r="H79"/>
  <c r="H78"/>
  <c r="H77"/>
  <c r="H76"/>
  <c r="H73"/>
  <c r="H69"/>
  <c r="H66"/>
  <c r="H63"/>
  <c r="H61"/>
  <c r="H59"/>
  <c r="H56"/>
  <c r="H54"/>
  <c r="H52"/>
  <c r="H48"/>
  <c r="H46"/>
  <c r="H43"/>
  <c r="H41"/>
  <c r="H40"/>
  <c r="H39"/>
  <c r="H36"/>
  <c r="H35"/>
  <c r="E32"/>
  <c r="I32"/>
  <c r="F73"/>
  <c r="F66"/>
  <c r="F63"/>
  <c r="F62" s="1"/>
  <c r="F61"/>
  <c r="F60" s="1"/>
  <c r="F59"/>
  <c r="F58" s="1"/>
  <c r="F56"/>
  <c r="F55" s="1"/>
  <c r="F54"/>
  <c r="F53" s="1"/>
  <c r="F52"/>
  <c r="F51" s="1"/>
  <c r="F48"/>
  <c r="F47" s="1"/>
  <c r="F46"/>
  <c r="F45" s="1"/>
  <c r="F212"/>
  <c r="F208"/>
  <c r="F206"/>
  <c r="Q206" s="1"/>
  <c r="F205"/>
  <c r="Q205" s="1"/>
  <c r="F201"/>
  <c r="F200"/>
  <c r="F199"/>
  <c r="Q199" s="1"/>
  <c r="F198"/>
  <c r="F194"/>
  <c r="F192"/>
  <c r="F190"/>
  <c r="F189"/>
  <c r="F188"/>
  <c r="F187"/>
  <c r="F183"/>
  <c r="F180"/>
  <c r="F179"/>
  <c r="F178"/>
  <c r="F177"/>
  <c r="F173"/>
  <c r="F168"/>
  <c r="F166"/>
  <c r="F163"/>
  <c r="F162" s="1"/>
  <c r="F161"/>
  <c r="Q161" s="1"/>
  <c r="Q160" s="1"/>
  <c r="F159"/>
  <c r="F158" s="1"/>
  <c r="F156"/>
  <c r="F154"/>
  <c r="Q154" s="1"/>
  <c r="Q153" s="1"/>
  <c r="F152"/>
  <c r="F151" s="1"/>
  <c r="F150"/>
  <c r="F149" s="1"/>
  <c r="F148"/>
  <c r="F145"/>
  <c r="Q145" s="1"/>
  <c r="Q144" s="1"/>
  <c r="F138"/>
  <c r="Q138" s="1"/>
  <c r="F137"/>
  <c r="F136"/>
  <c r="F135"/>
  <c r="Q135" s="1"/>
  <c r="F134"/>
  <c r="Q134" s="1"/>
  <c r="F133"/>
  <c r="F132"/>
  <c r="F131"/>
  <c r="F130"/>
  <c r="Q130" s="1"/>
  <c r="F129"/>
  <c r="F121"/>
  <c r="Q118"/>
  <c r="F117"/>
  <c r="Q117" s="1"/>
  <c r="F114"/>
  <c r="F113"/>
  <c r="F112"/>
  <c r="F111"/>
  <c r="F106"/>
  <c r="F105"/>
  <c r="F93"/>
  <c r="Q93" s="1"/>
  <c r="F92"/>
  <c r="Q92" s="1"/>
  <c r="F90"/>
  <c r="F89"/>
  <c r="F88"/>
  <c r="F85"/>
  <c r="Q85" s="1"/>
  <c r="F83"/>
  <c r="F82"/>
  <c r="F79"/>
  <c r="F77"/>
  <c r="Q77" s="1"/>
  <c r="F76"/>
  <c r="F68"/>
  <c r="F67" s="1"/>
  <c r="F43"/>
  <c r="F42" s="1"/>
  <c r="F41"/>
  <c r="Q41" s="1"/>
  <c r="F40"/>
  <c r="F39"/>
  <c r="F35"/>
  <c r="Q32"/>
  <c r="E204"/>
  <c r="N19" l="1"/>
  <c r="N28" s="1"/>
  <c r="L19"/>
  <c r="L28" s="1"/>
  <c r="M70"/>
  <c r="M23" s="1"/>
  <c r="I202"/>
  <c r="D169"/>
  <c r="D24" s="1"/>
  <c r="J70"/>
  <c r="J23" s="1"/>
  <c r="J19" s="1"/>
  <c r="J28" s="1"/>
  <c r="D50"/>
  <c r="O70"/>
  <c r="O23" s="1"/>
  <c r="N29"/>
  <c r="N22" s="1"/>
  <c r="K22"/>
  <c r="K19"/>
  <c r="K28" s="1"/>
  <c r="O22"/>
  <c r="G34"/>
  <c r="Q198"/>
  <c r="Q82"/>
  <c r="P29"/>
  <c r="P22" s="1"/>
  <c r="P19" s="1"/>
  <c r="P28" s="1"/>
  <c r="Q129"/>
  <c r="Q137"/>
  <c r="Q212"/>
  <c r="Q113"/>
  <c r="Q187"/>
  <c r="G197"/>
  <c r="G44"/>
  <c r="R143"/>
  <c r="S46"/>
  <c r="R46"/>
  <c r="S66"/>
  <c r="R66"/>
  <c r="R81"/>
  <c r="S81"/>
  <c r="S90"/>
  <c r="R90"/>
  <c r="R106"/>
  <c r="S106"/>
  <c r="S114"/>
  <c r="R114"/>
  <c r="R130"/>
  <c r="S130"/>
  <c r="R36"/>
  <c r="S36"/>
  <c r="R43"/>
  <c r="R42" s="1"/>
  <c r="S43"/>
  <c r="R54"/>
  <c r="R53" s="1"/>
  <c r="S54"/>
  <c r="R63"/>
  <c r="R62" s="1"/>
  <c r="S63"/>
  <c r="R76"/>
  <c r="S76"/>
  <c r="R89"/>
  <c r="S89"/>
  <c r="R93"/>
  <c r="S93"/>
  <c r="R101"/>
  <c r="S101"/>
  <c r="S105"/>
  <c r="R105"/>
  <c r="R113"/>
  <c r="S113"/>
  <c r="R118"/>
  <c r="S118"/>
  <c r="R122"/>
  <c r="S122"/>
  <c r="S129"/>
  <c r="R129"/>
  <c r="S133"/>
  <c r="R133"/>
  <c r="S137"/>
  <c r="R137"/>
  <c r="R145"/>
  <c r="S145"/>
  <c r="R154"/>
  <c r="R153" s="1"/>
  <c r="S154"/>
  <c r="H170"/>
  <c r="S170" s="1"/>
  <c r="S171"/>
  <c r="R171"/>
  <c r="R178"/>
  <c r="S178"/>
  <c r="S187"/>
  <c r="R187"/>
  <c r="S191"/>
  <c r="R191"/>
  <c r="S201"/>
  <c r="R201"/>
  <c r="S207"/>
  <c r="R207"/>
  <c r="R212"/>
  <c r="S212"/>
  <c r="R115"/>
  <c r="S115"/>
  <c r="Q79"/>
  <c r="Q112"/>
  <c r="Q183"/>
  <c r="Q182" s="1"/>
  <c r="Q26" s="1"/>
  <c r="Q190"/>
  <c r="S35"/>
  <c r="R35"/>
  <c r="R34" s="1"/>
  <c r="S52"/>
  <c r="R52"/>
  <c r="S79"/>
  <c r="R79"/>
  <c r="S88"/>
  <c r="R88"/>
  <c r="S100"/>
  <c r="R100"/>
  <c r="S117"/>
  <c r="R117"/>
  <c r="R125"/>
  <c r="S125"/>
  <c r="R132"/>
  <c r="S132"/>
  <c r="R136"/>
  <c r="S136"/>
  <c r="S152"/>
  <c r="R152"/>
  <c r="R151" s="1"/>
  <c r="S161"/>
  <c r="R161"/>
  <c r="R160" s="1"/>
  <c r="R168"/>
  <c r="R167" s="1"/>
  <c r="S168"/>
  <c r="S177"/>
  <c r="R177"/>
  <c r="R183"/>
  <c r="R182" s="1"/>
  <c r="R26" s="1"/>
  <c r="S183"/>
  <c r="R190"/>
  <c r="S190"/>
  <c r="R194"/>
  <c r="S194"/>
  <c r="R200"/>
  <c r="S200"/>
  <c r="R206"/>
  <c r="S206"/>
  <c r="R33"/>
  <c r="R32" s="1"/>
  <c r="S33"/>
  <c r="S41"/>
  <c r="R41"/>
  <c r="S61"/>
  <c r="R61"/>
  <c r="S73"/>
  <c r="R73"/>
  <c r="R83"/>
  <c r="S83"/>
  <c r="S92"/>
  <c r="R92"/>
  <c r="S96"/>
  <c r="R96"/>
  <c r="S112"/>
  <c r="R112"/>
  <c r="S121"/>
  <c r="R121"/>
  <c r="R40"/>
  <c r="S40"/>
  <c r="R48"/>
  <c r="R47" s="1"/>
  <c r="S48"/>
  <c r="R59"/>
  <c r="S59"/>
  <c r="R69"/>
  <c r="R68" s="1"/>
  <c r="R67" s="1"/>
  <c r="S69"/>
  <c r="R78"/>
  <c r="S78"/>
  <c r="S82"/>
  <c r="R82"/>
  <c r="R86"/>
  <c r="S86"/>
  <c r="R91"/>
  <c r="S91"/>
  <c r="R95"/>
  <c r="S95"/>
  <c r="R99"/>
  <c r="S99"/>
  <c r="R111"/>
  <c r="S111"/>
  <c r="R120"/>
  <c r="S120"/>
  <c r="S131"/>
  <c r="R131"/>
  <c r="S135"/>
  <c r="R135"/>
  <c r="S140"/>
  <c r="R140"/>
  <c r="R150"/>
  <c r="R149" s="1"/>
  <c r="S150"/>
  <c r="R159"/>
  <c r="R157" s="1"/>
  <c r="S159"/>
  <c r="S166"/>
  <c r="R166"/>
  <c r="R165" s="1"/>
  <c r="S189"/>
  <c r="R189"/>
  <c r="S193"/>
  <c r="R193"/>
  <c r="S199"/>
  <c r="R199"/>
  <c r="S205"/>
  <c r="R205"/>
  <c r="R210"/>
  <c r="S210"/>
  <c r="Q83"/>
  <c r="Q90"/>
  <c r="Q106"/>
  <c r="Q168"/>
  <c r="Q167" s="1"/>
  <c r="Q194"/>
  <c r="S39"/>
  <c r="R39"/>
  <c r="S56"/>
  <c r="R56"/>
  <c r="R55" s="1"/>
  <c r="S77"/>
  <c r="R77"/>
  <c r="S85"/>
  <c r="R85"/>
  <c r="S94"/>
  <c r="R94"/>
  <c r="S110"/>
  <c r="R110"/>
  <c r="S119"/>
  <c r="R119"/>
  <c r="S123"/>
  <c r="R123"/>
  <c r="R134"/>
  <c r="S134"/>
  <c r="R138"/>
  <c r="S138"/>
  <c r="S148"/>
  <c r="R148"/>
  <c r="R147" s="1"/>
  <c r="S156"/>
  <c r="R156"/>
  <c r="R155" s="1"/>
  <c r="H162"/>
  <c r="S162" s="1"/>
  <c r="R163"/>
  <c r="R162" s="1"/>
  <c r="S163"/>
  <c r="R173"/>
  <c r="R172" s="1"/>
  <c r="S173"/>
  <c r="R188"/>
  <c r="S188"/>
  <c r="R192"/>
  <c r="S192"/>
  <c r="R198"/>
  <c r="S198"/>
  <c r="R204"/>
  <c r="S204"/>
  <c r="S196"/>
  <c r="R196"/>
  <c r="S124"/>
  <c r="R124"/>
  <c r="S116"/>
  <c r="R116"/>
  <c r="R109"/>
  <c r="S109"/>
  <c r="R108"/>
  <c r="S108"/>
  <c r="R107"/>
  <c r="S107"/>
  <c r="R104"/>
  <c r="S104"/>
  <c r="R103"/>
  <c r="S103"/>
  <c r="R102"/>
  <c r="S102"/>
  <c r="R98"/>
  <c r="S98"/>
  <c r="R97"/>
  <c r="S97"/>
  <c r="R181"/>
  <c r="R180" s="1"/>
  <c r="S181"/>
  <c r="R141"/>
  <c r="S141"/>
  <c r="R84"/>
  <c r="S84"/>
  <c r="S80"/>
  <c r="R80"/>
  <c r="D49"/>
  <c r="G157"/>
  <c r="G146" s="1"/>
  <c r="G158"/>
  <c r="G57"/>
  <c r="G31"/>
  <c r="D71"/>
  <c r="D70" s="1"/>
  <c r="D23" s="1"/>
  <c r="H158"/>
  <c r="H180"/>
  <c r="S180" s="1"/>
  <c r="D30"/>
  <c r="D174"/>
  <c r="D25" s="1"/>
  <c r="G87"/>
  <c r="G186"/>
  <c r="G128"/>
  <c r="G127" s="1"/>
  <c r="G126" s="1"/>
  <c r="G75"/>
  <c r="G169"/>
  <c r="G24" s="1"/>
  <c r="F87"/>
  <c r="D67"/>
  <c r="D64" s="1"/>
  <c r="G38"/>
  <c r="G37" s="1"/>
  <c r="G50"/>
  <c r="G64"/>
  <c r="G164"/>
  <c r="F34"/>
  <c r="E164"/>
  <c r="E126"/>
  <c r="R45"/>
  <c r="R144"/>
  <c r="I44"/>
  <c r="Q180"/>
  <c r="E185"/>
  <c r="H160"/>
  <c r="S160" s="1"/>
  <c r="H147"/>
  <c r="S147" s="1"/>
  <c r="E64"/>
  <c r="H58"/>
  <c r="S58" s="1"/>
  <c r="F197"/>
  <c r="F32"/>
  <c r="Q46"/>
  <c r="Q45" s="1"/>
  <c r="Q48"/>
  <c r="Q47" s="1"/>
  <c r="Q54"/>
  <c r="Q53" s="1"/>
  <c r="Q56"/>
  <c r="Q55" s="1"/>
  <c r="Q63"/>
  <c r="Q62" s="1"/>
  <c r="I185"/>
  <c r="I184" s="1"/>
  <c r="I27" s="1"/>
  <c r="F153"/>
  <c r="E146"/>
  <c r="F144"/>
  <c r="I64"/>
  <c r="I57"/>
  <c r="E50"/>
  <c r="E44"/>
  <c r="F38"/>
  <c r="F37" s="1"/>
  <c r="F50"/>
  <c r="Q35"/>
  <c r="Q34" s="1"/>
  <c r="Q31" s="1"/>
  <c r="Q40"/>
  <c r="Q59"/>
  <c r="Q58" s="1"/>
  <c r="I169"/>
  <c r="I24" s="1"/>
  <c r="I164"/>
  <c r="H51"/>
  <c r="S51" s="1"/>
  <c r="H45"/>
  <c r="S45" s="1"/>
  <c r="F167"/>
  <c r="H165"/>
  <c r="S165" s="1"/>
  <c r="I146"/>
  <c r="E57"/>
  <c r="I50"/>
  <c r="H186"/>
  <c r="E203"/>
  <c r="E202" s="1"/>
  <c r="F204"/>
  <c r="F203" s="1"/>
  <c r="Q156"/>
  <c r="Q155" s="1"/>
  <c r="F155"/>
  <c r="Q166"/>
  <c r="Q165" s="1"/>
  <c r="F165"/>
  <c r="F164" s="1"/>
  <c r="H72"/>
  <c r="S72" s="1"/>
  <c r="R72"/>
  <c r="H151"/>
  <c r="S151" s="1"/>
  <c r="R170"/>
  <c r="H167"/>
  <c r="S167" s="1"/>
  <c r="H172"/>
  <c r="S172" s="1"/>
  <c r="Q61"/>
  <c r="Q60" s="1"/>
  <c r="F75"/>
  <c r="Q89"/>
  <c r="Q105"/>
  <c r="Q121"/>
  <c r="F44"/>
  <c r="Q66"/>
  <c r="Q65" s="1"/>
  <c r="Q88"/>
  <c r="H128"/>
  <c r="S128" s="1"/>
  <c r="H197"/>
  <c r="Q171"/>
  <c r="Q170" s="1"/>
  <c r="F128"/>
  <c r="F127" s="1"/>
  <c r="F126" s="1"/>
  <c r="Q131"/>
  <c r="Q148"/>
  <c r="Q147" s="1"/>
  <c r="F147"/>
  <c r="H65"/>
  <c r="S65" s="1"/>
  <c r="R65"/>
  <c r="H155"/>
  <c r="S155" s="1"/>
  <c r="H87"/>
  <c r="Q68"/>
  <c r="Q67" s="1"/>
  <c r="H68"/>
  <c r="S68" s="1"/>
  <c r="H75"/>
  <c r="Q150"/>
  <c r="Q149" s="1"/>
  <c r="H149"/>
  <c r="S149" s="1"/>
  <c r="H153"/>
  <c r="S153" s="1"/>
  <c r="Q39"/>
  <c r="Q52"/>
  <c r="Q51" s="1"/>
  <c r="Q50" s="1"/>
  <c r="E169"/>
  <c r="E24" s="1"/>
  <c r="Q114"/>
  <c r="Q152"/>
  <c r="Q151" s="1"/>
  <c r="F209"/>
  <c r="F57"/>
  <c r="Q73"/>
  <c r="Q72" s="1"/>
  <c r="F182"/>
  <c r="F26" s="1"/>
  <c r="E49"/>
  <c r="H209"/>
  <c r="H175"/>
  <c r="H157"/>
  <c r="I74"/>
  <c r="I71" s="1"/>
  <c r="I70" s="1"/>
  <c r="I23" s="1"/>
  <c r="Q133"/>
  <c r="Q173"/>
  <c r="Q172" s="1"/>
  <c r="Q179"/>
  <c r="Q188"/>
  <c r="Q192"/>
  <c r="Q43"/>
  <c r="Q42" s="1"/>
  <c r="Q201"/>
  <c r="F186"/>
  <c r="H182"/>
  <c r="S182" s="1"/>
  <c r="I174"/>
  <c r="I25" s="1"/>
  <c r="E174"/>
  <c r="E25" s="1"/>
  <c r="F170"/>
  <c r="F160"/>
  <c r="H144"/>
  <c r="S144" s="1"/>
  <c r="F72"/>
  <c r="F65"/>
  <c r="F64" s="1"/>
  <c r="H62"/>
  <c r="S62" s="1"/>
  <c r="H55"/>
  <c r="S55" s="1"/>
  <c r="H42"/>
  <c r="S42" s="1"/>
  <c r="H203"/>
  <c r="E74"/>
  <c r="E71" s="1"/>
  <c r="H34"/>
  <c r="S34" s="1"/>
  <c r="Q159"/>
  <c r="Q157" s="1"/>
  <c r="Q178"/>
  <c r="R51"/>
  <c r="R58"/>
  <c r="R60"/>
  <c r="F175"/>
  <c r="F174" s="1"/>
  <c r="F172"/>
  <c r="F157"/>
  <c r="H60"/>
  <c r="S60" s="1"/>
  <c r="H53"/>
  <c r="S53" s="1"/>
  <c r="H47"/>
  <c r="S47" s="1"/>
  <c r="H38"/>
  <c r="S38" s="1"/>
  <c r="I21"/>
  <c r="Q163"/>
  <c r="Q162" s="1"/>
  <c r="E21"/>
  <c r="Q200"/>
  <c r="Q207"/>
  <c r="Q208"/>
  <c r="Q209"/>
  <c r="Q189"/>
  <c r="Q177"/>
  <c r="Q132"/>
  <c r="Q136"/>
  <c r="Q91"/>
  <c r="Q95"/>
  <c r="Q111"/>
  <c r="Q76"/>
  <c r="H32"/>
  <c r="S32" s="1"/>
  <c r="I31"/>
  <c r="I30" s="1"/>
  <c r="E31"/>
  <c r="E30" s="1"/>
  <c r="H169" l="1"/>
  <c r="H24" s="1"/>
  <c r="S24" s="1"/>
  <c r="S186"/>
  <c r="R197"/>
  <c r="O19"/>
  <c r="O28" s="1"/>
  <c r="M19"/>
  <c r="M28" s="1"/>
  <c r="S197"/>
  <c r="S157"/>
  <c r="G185"/>
  <c r="S75"/>
  <c r="G30"/>
  <c r="Q164"/>
  <c r="G49"/>
  <c r="S87"/>
  <c r="Q158"/>
  <c r="S158"/>
  <c r="F21"/>
  <c r="D29"/>
  <c r="D22" s="1"/>
  <c r="D19" s="1"/>
  <c r="D28" s="1"/>
  <c r="R158"/>
  <c r="F202"/>
  <c r="G74"/>
  <c r="G71" s="1"/>
  <c r="G70" s="1"/>
  <c r="G23" s="1"/>
  <c r="R44"/>
  <c r="R128"/>
  <c r="R127" s="1"/>
  <c r="R126" s="1"/>
  <c r="F185"/>
  <c r="F74"/>
  <c r="F71" s="1"/>
  <c r="F31"/>
  <c r="F30" s="1"/>
  <c r="G29"/>
  <c r="G22" s="1"/>
  <c r="Q57"/>
  <c r="Q49" s="1"/>
  <c r="Q38"/>
  <c r="Q37" s="1"/>
  <c r="Q30" s="1"/>
  <c r="Q175"/>
  <c r="Q174" s="1"/>
  <c r="Q25" s="1"/>
  <c r="Q169"/>
  <c r="Q24" s="1"/>
  <c r="R57"/>
  <c r="H164"/>
  <c r="S164" s="1"/>
  <c r="I49"/>
  <c r="I29" s="1"/>
  <c r="I22" s="1"/>
  <c r="I19" s="1"/>
  <c r="Q44"/>
  <c r="H31"/>
  <c r="S31" s="1"/>
  <c r="E70"/>
  <c r="E23" s="1"/>
  <c r="F49"/>
  <c r="E184"/>
  <c r="E27" s="1"/>
  <c r="Q197"/>
  <c r="F146"/>
  <c r="H44"/>
  <c r="S44" s="1"/>
  <c r="H67"/>
  <c r="S67" s="1"/>
  <c r="H185"/>
  <c r="S185" s="1"/>
  <c r="Q128"/>
  <c r="Q127" s="1"/>
  <c r="Q126" s="1"/>
  <c r="H74"/>
  <c r="H37"/>
  <c r="S37" s="1"/>
  <c r="R31"/>
  <c r="R38"/>
  <c r="R37" s="1"/>
  <c r="R186"/>
  <c r="R185" s="1"/>
  <c r="R87"/>
  <c r="H127"/>
  <c r="R146"/>
  <c r="Q64"/>
  <c r="H146"/>
  <c r="S146" s="1"/>
  <c r="H202"/>
  <c r="H26"/>
  <c r="S26" s="1"/>
  <c r="H174"/>
  <c r="Q75"/>
  <c r="H50"/>
  <c r="S50" s="1"/>
  <c r="R75"/>
  <c r="Q186"/>
  <c r="Q185" s="1"/>
  <c r="R169"/>
  <c r="R24" s="1"/>
  <c r="Q204"/>
  <c r="Q203" s="1"/>
  <c r="Q202" s="1"/>
  <c r="R50"/>
  <c r="H57"/>
  <c r="S57" s="1"/>
  <c r="F169"/>
  <c r="F24" s="1"/>
  <c r="H21"/>
  <c r="R164"/>
  <c r="R64"/>
  <c r="Q146"/>
  <c r="Q87"/>
  <c r="E29"/>
  <c r="E22" s="1"/>
  <c r="F25"/>
  <c r="S169" l="1"/>
  <c r="H64"/>
  <c r="S64" s="1"/>
  <c r="S74"/>
  <c r="R49"/>
  <c r="I28"/>
  <c r="F29"/>
  <c r="F22" s="1"/>
  <c r="F184"/>
  <c r="F27" s="1"/>
  <c r="F70"/>
  <c r="F23" s="1"/>
  <c r="S127"/>
  <c r="H126"/>
  <c r="S126" s="1"/>
  <c r="Q21"/>
  <c r="H184"/>
  <c r="Q29"/>
  <c r="Q22" s="1"/>
  <c r="Q184"/>
  <c r="Q27" s="1"/>
  <c r="R30"/>
  <c r="H71"/>
  <c r="S71" s="1"/>
  <c r="H30"/>
  <c r="S30" s="1"/>
  <c r="H49"/>
  <c r="S49" s="1"/>
  <c r="R74"/>
  <c r="R71" s="1"/>
  <c r="R70" s="1"/>
  <c r="R23" s="1"/>
  <c r="Q74"/>
  <c r="Q71" s="1"/>
  <c r="Q70" s="1"/>
  <c r="Q23" s="1"/>
  <c r="H25"/>
  <c r="E19"/>
  <c r="E28" l="1"/>
  <c r="F19"/>
  <c r="F28" s="1"/>
  <c r="R29"/>
  <c r="R22" s="1"/>
  <c r="H27"/>
  <c r="Q19"/>
  <c r="Q28" s="1"/>
  <c r="H29"/>
  <c r="S29" s="1"/>
  <c r="H70"/>
  <c r="S70" s="1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B18"/>
  <c r="H22" l="1"/>
  <c r="S22" s="1"/>
  <c r="H23"/>
  <c r="S23" s="1"/>
  <c r="H19" l="1"/>
  <c r="G208"/>
  <c r="G203" l="1"/>
  <c r="S203" s="1"/>
  <c r="S208"/>
  <c r="R208"/>
  <c r="R203" s="1"/>
  <c r="H28"/>
  <c r="G211"/>
  <c r="S20" l="1"/>
  <c r="G209"/>
  <c r="S211"/>
  <c r="R211"/>
  <c r="G202" l="1"/>
  <c r="S209"/>
  <c r="R209"/>
  <c r="R202" s="1"/>
  <c r="R184" s="1"/>
  <c r="R27" s="1"/>
  <c r="G184" l="1"/>
  <c r="S202"/>
  <c r="G27" l="1"/>
  <c r="S27" s="1"/>
  <c r="S184"/>
  <c r="G179"/>
  <c r="G176"/>
  <c r="R179" l="1"/>
  <c r="S179"/>
  <c r="S176"/>
  <c r="R176"/>
  <c r="G175"/>
  <c r="R175" l="1"/>
  <c r="R174" s="1"/>
  <c r="R25" s="1"/>
  <c r="R19" s="1"/>
  <c r="R28" s="1"/>
  <c r="G174"/>
  <c r="S175"/>
  <c r="G21"/>
  <c r="S21" s="1"/>
  <c r="R21" l="1"/>
  <c r="G25"/>
  <c r="S174"/>
  <c r="G19" l="1"/>
  <c r="S25"/>
  <c r="G28" l="1"/>
  <c r="S28" s="1"/>
  <c r="S19"/>
</calcChain>
</file>

<file path=xl/comments1.xml><?xml version="1.0" encoding="utf-8"?>
<comments xmlns="http://schemas.openxmlformats.org/spreadsheetml/2006/main">
  <authors>
    <author>Yljankova_VV</author>
  </authors>
  <commentList>
    <comment ref="R19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гр 18=гр.8- гр.7</t>
        </r>
      </text>
    </comment>
  </commentList>
</comments>
</file>

<file path=xl/sharedStrings.xml><?xml version="1.0" encoding="utf-8"?>
<sst xmlns="http://schemas.openxmlformats.org/spreadsheetml/2006/main" count="805" uniqueCount="460">
  <si>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</si>
  <si>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</si>
  <si>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</si>
  <si>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</si>
  <si>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</si>
  <si>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</si>
  <si>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</si>
  <si>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</si>
  <si>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</si>
  <si>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</si>
  <si>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</si>
  <si>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</si>
  <si>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</si>
  <si>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</si>
  <si>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</si>
  <si>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</si>
  <si>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</si>
  <si>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</si>
  <si>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</si>
  <si>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</si>
  <si>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</si>
  <si>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</si>
  <si>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</si>
  <si>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</si>
  <si>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</si>
  <si>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</si>
  <si>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</si>
  <si>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</si>
  <si>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</si>
  <si>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</si>
  <si>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</si>
  <si>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</si>
  <si>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</si>
  <si>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</si>
  <si>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</si>
  <si>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</si>
  <si>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</si>
  <si>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</si>
  <si>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</si>
  <si>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</si>
  <si>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</si>
  <si>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</si>
  <si>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</si>
  <si>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</si>
  <si>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</si>
  <si>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</si>
  <si>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</si>
  <si>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</si>
  <si>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</si>
  <si>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</si>
  <si>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</si>
  <si>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</si>
  <si>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</si>
  <si>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</si>
  <si>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</si>
  <si>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</si>
  <si>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</si>
  <si>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</si>
  <si>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</si>
  <si>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</si>
  <si>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</si>
  <si>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</si>
  <si>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</si>
  <si>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</si>
  <si>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</si>
  <si>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</si>
  <si>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</si>
  <si>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</si>
  <si>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</si>
  <si>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</si>
  <si>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</si>
  <si>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</si>
  <si>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</si>
  <si>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</si>
  <si>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</si>
  <si>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</si>
  <si>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</si>
  <si>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</si>
  <si>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</si>
  <si>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</si>
  <si>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</si>
  <si>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</si>
  <si>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</si>
  <si>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</si>
  <si>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</si>
  <si>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</si>
  <si>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</si>
  <si>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</si>
  <si>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</si>
  <si>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</si>
  <si>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</si>
  <si>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</si>
  <si>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</si>
  <si>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</si>
  <si>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</si>
  <si>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</si>
  <si>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</si>
  <si>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</si>
  <si>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</si>
  <si>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</si>
  <si>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</si>
  <si>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</si>
  <si>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</si>
  <si>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</si>
  <si>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</si>
  <si>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</si>
  <si>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</si>
  <si>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</si>
  <si>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</si>
  <si>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</si>
  <si>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</si>
  <si>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</si>
  <si>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</si>
  <si>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</si>
  <si>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</si>
  <si>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</si>
  <si>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</si>
  <si>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</si>
  <si>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</si>
  <si>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</si>
  <si>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</si>
  <si>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</si>
  <si>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</si>
  <si>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</si>
  <si>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</si>
  <si>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</si>
  <si>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</si>
  <si>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</si>
  <si>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</si>
  <si>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</si>
  <si>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</si>
  <si>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</si>
  <si>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</si>
  <si>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</si>
  <si>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</si>
  <si>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</si>
  <si>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</si>
  <si>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</si>
  <si>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</si>
  <si>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</si>
  <si>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</si>
  <si>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</si>
  <si>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</si>
  <si>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</si>
  <si>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</si>
  <si>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</si>
  <si>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</si>
  <si>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</si>
  <si>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</si>
  <si>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</si>
  <si>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</si>
  <si>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</si>
  <si>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</si>
  <si>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</si>
  <si>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</si>
  <si>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</si>
  <si>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</si>
  <si>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</si>
  <si>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</si>
  <si>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</si>
  <si>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</si>
  <si>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</si>
  <si>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</si>
  <si>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</si>
  <si>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</si>
  <si>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</si>
  <si>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</si>
  <si>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</si>
  <si>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</si>
  <si>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</si>
  <si>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</si>
  <si>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</si>
  <si>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</si>
  <si>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</si>
  <si>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</si>
  <si>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</si>
  <si>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</si>
  <si>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</si>
  <si>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</si>
  <si>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</si>
  <si>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</si>
  <si>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</si>
  <si>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</si>
  <si>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</si>
  <si>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</si>
  <si>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</si>
  <si>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</si>
  <si>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</si>
  <si>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</si>
  <si>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</si>
  <si>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</si>
  <si>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</si>
  <si>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</si>
  <si>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</si>
  <si>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</si>
  <si>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</si>
  <si>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</si>
  <si>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</si>
  <si>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</si>
  <si>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</si>
  <si>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</si>
  <si>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</si>
  <si>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</si>
  <si>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</si>
  <si>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</si>
  <si>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</si>
  <si>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</si>
  <si>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</si>
  <si>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</si>
  <si>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</si>
  <si>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</si>
  <si>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</si>
  <si>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</si>
  <si>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</si>
  <si>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</si>
  <si>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</si>
  <si>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</si>
  <si>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</si>
  <si>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</si>
  <si>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</si>
  <si>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</si>
  <si>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</si>
  <si>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</si>
  <si>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</si>
  <si>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</si>
  <si>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</si>
  <si>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</si>
  <si>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</si>
  <si>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</si>
  <si>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</si>
  <si>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</si>
  <si>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</si>
  <si>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</si>
  <si>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</si>
  <si>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</si>
  <si>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</si>
  <si>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</si>
  <si>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</si>
  <si>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</si>
  <si>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</si>
  <si>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</si>
  <si>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I_ПрЗ_ПС26_111232.04
L_ПрЗ_ПС26_111232.04
М_ПрЗ_ПС26_111232.04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</si>
  <si>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</si>
  <si>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</si>
  <si>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</si>
  <si>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</si>
  <si>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</si>
  <si>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</si>
  <si>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</si>
  <si>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</si>
  <si>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</si>
  <si>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</si>
  <si>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</si>
  <si>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</si>
  <si>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</si>
  <si>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</si>
  <si>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</si>
  <si>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</si>
  <si>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</si>
  <si>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</si>
  <si>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</si>
  <si>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</si>
  <si>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</si>
  <si>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</si>
  <si>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</si>
  <si>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</si>
  <si>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</si>
  <si>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</si>
  <si>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</si>
  <si>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</si>
  <si>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</si>
  <si>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</si>
  <si>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</si>
  <si>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</si>
  <si>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</si>
  <si>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</si>
  <si>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</si>
  <si>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</si>
  <si>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</si>
  <si>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</si>
  <si>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</si>
  <si>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</si>
  <si>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</si>
  <si>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</si>
  <si>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</si>
  <si>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</si>
  <si>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</si>
  <si>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</si>
  <si>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</si>
  <si>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</si>
  <si>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</si>
  <si>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</si>
  <si>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</si>
  <si>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</si>
  <si>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</si>
  <si>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</si>
  <si>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</si>
  <si>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</si>
  <si>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</si>
  <si>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</si>
  <si>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</si>
  <si>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</si>
  <si>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</si>
  <si>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</si>
  <si>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</si>
  <si>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</si>
  <si>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</si>
  <si>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</si>
  <si>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</si>
  <si>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</si>
  <si>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</si>
  <si>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</si>
  <si>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</si>
  <si>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</si>
  <si>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</si>
  <si>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</si>
  <si>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</si>
  <si>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</si>
  <si>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</si>
  <si>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</si>
  <si>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</si>
  <si>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</si>
  <si>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</si>
  <si>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</si>
  <si>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</si>
  <si>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</si>
  <si>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</si>
  <si>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</si>
  <si>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</si>
  <si>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</si>
  <si>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</si>
  <si>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</si>
  <si>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</si>
  <si>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</si>
  <si>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</si>
  <si>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</si>
  <si>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</si>
  <si>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</si>
  <si>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</si>
  <si>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</si>
  <si>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</si>
  <si>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</si>
  <si>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</si>
  <si>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</si>
  <si>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</si>
  <si>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</si>
  <si>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</si>
  <si>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</si>
  <si>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</si>
  <si>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</si>
  <si>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</si>
  <si>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</si>
  <si>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</si>
  <si>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</si>
  <si>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</si>
  <si>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</si>
  <si>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</si>
  <si>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</si>
  <si>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</si>
  <si>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</si>
  <si>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</si>
  <si>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</si>
  <si>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</si>
  <si>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</si>
  <si>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</si>
  <si>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</si>
  <si>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</si>
  <si>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</si>
  <si>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</si>
  <si>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</si>
  <si>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</si>
  <si>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</si>
  <si>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</si>
  <si>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</si>
  <si>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</si>
  <si>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</si>
  <si>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</si>
  <si>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</si>
  <si>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</si>
  <si>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</si>
  <si>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</si>
  <si>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</si>
  <si>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</si>
  <si>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</si>
  <si>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</si>
  <si>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</si>
  <si>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</si>
  <si>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</si>
  <si>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</si>
  <si>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</si>
  <si>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</si>
  <si>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</si>
  <si>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</si>
  <si>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</si>
  <si>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</si>
  <si>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</si>
  <si>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</si>
  <si>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</si>
  <si>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</si>
  <si>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</si>
  <si>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</si>
  <si>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</si>
  <si>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</si>
  <si>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</si>
  <si>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</si>
  <si>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</si>
  <si>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</si>
  <si>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</si>
  <si>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</si>
  <si>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</si>
  <si>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</si>
  <si>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</si>
  <si>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</si>
  <si>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</si>
  <si>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</si>
  <si>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</si>
  <si>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</si>
  <si>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</si>
  <si>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</si>
  <si>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</si>
  <si>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</si>
  <si>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</si>
  <si>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</si>
  <si>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</si>
  <si>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</si>
  <si>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</si>
  <si>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 139.</t>
    </r>
  </si>
  <si>
    <t>выполнено 2019 год</t>
  </si>
  <si>
    <t>выполнено 2018 год</t>
  </si>
  <si>
    <t xml:space="preserve">в 2019 году выполнены проектные работы. Работы исключены  из ИП   </t>
  </si>
  <si>
    <t>-</t>
  </si>
  <si>
    <t>выполнено 2020 год (хоз.способ)</t>
  </si>
  <si>
    <t>1- этап  выполнено  2018 год</t>
  </si>
  <si>
    <t>выполнено 2020 год (уточнение стоимости по закупочным процедурам)</t>
  </si>
  <si>
    <t>выполнены  проектные работы; строительство   в  стадии  выполнения (незавершенное строительство )</t>
  </si>
  <si>
    <t xml:space="preserve">договор поставки  № 99-20-1768 28.12.2020, предоплата  67 тыс. руб.   Поставка  оборудования  ожидается  в   феврале 2021г </t>
  </si>
  <si>
    <t>за 1 квартал 2021 год</t>
  </si>
  <si>
    <t>Финансирование капитальных вложений 2021 (года N), млн. рублей (с НДС)</t>
  </si>
  <si>
    <t xml:space="preserve">Фактический объем финансирования капитальных вложений на  01.01.2021 года (года N), млн. рублей 
(с НДС) 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</si>
  <si>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01.01.2021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</si>
  <si>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2021 год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</si>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</sst>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00_ ;\-#,##0.000\ "/>
    <numFmt numFmtId="167" formatCode="#,##0_ ;\-#,##0\ "/>
    <numFmt numFmtId="168" formatCode="_-* #,##0.00\ _р_._-;\-* #,##0.00\ _р_._-;_-* &quot;-&quot;??\ _р_._-;_-@_-"/>
    <numFmt numFmtId="169" formatCode="_-* #,##0.000\ _₽_-;\-* #,##0.000\ _₽_-;_-* &quot;-&quot;??\ _₽_-;_-@_-"/>
  </numFmts>
  <fonts count="4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2E9F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3FDA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56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165" fontId="28" fillId="25" borderId="11" xfId="0" applyNumberFormat="1" applyFont="1" applyFill="1" applyBorder="1" applyAlignment="1">
      <alignment horizontal="center" vertical="center" wrapText="1"/>
    </xf>
    <xf numFmtId="0" fontId="28" fillId="26" borderId="11" xfId="0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0" applyFont="1" applyFill="1" applyBorder="1" applyAlignment="1">
      <alignment horizontal="center" vertical="center" wrapText="1"/>
    </xf>
    <xf numFmtId="49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9" fontId="28" fillId="26" borderId="11" xfId="0" applyNumberFormat="1" applyFont="1" applyFill="1" applyBorder="1" applyAlignment="1">
      <alignment horizontal="center"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0" applyNumberFormat="1" applyFont="1" applyFill="1" applyBorder="1" applyAlignment="1">
      <alignment horizontal="left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166" fontId="25" fillId="35" borderId="11" xfId="353" applyNumberFormat="1" applyFont="1" applyFill="1" applyBorder="1" applyAlignment="1">
      <alignment horizontal="center" vertical="center"/>
    </xf>
    <xf numFmtId="166" fontId="25" fillId="36" borderId="11" xfId="353" applyNumberFormat="1" applyFont="1" applyFill="1" applyBorder="1" applyAlignment="1">
      <alignment horizontal="center" vertical="center"/>
    </xf>
    <xf numFmtId="165" fontId="25" fillId="35" borderId="11" xfId="0" applyNumberFormat="1" applyFont="1" applyFill="1" applyBorder="1" applyAlignment="1">
      <alignment horizontal="center" vertical="center" wrapText="1"/>
    </xf>
    <xf numFmtId="166" fontId="25" fillId="0" borderId="12" xfId="20" applyNumberFormat="1" applyFont="1" applyFill="1" applyBorder="1" applyAlignment="1">
      <alignment horizontal="center" vertical="center" wrapText="1"/>
    </xf>
    <xf numFmtId="165" fontId="25" fillId="0" borderId="11" xfId="0" applyNumberFormat="1" applyFont="1" applyFill="1" applyBorder="1" applyAlignment="1">
      <alignment horizontal="center" vertical="center"/>
    </xf>
    <xf numFmtId="166" fontId="25" fillId="0" borderId="11" xfId="42" applyNumberFormat="1" applyFont="1" applyFill="1" applyBorder="1" applyAlignment="1">
      <alignment horizontal="center" vertical="center" wrapText="1"/>
    </xf>
    <xf numFmtId="166" fontId="25" fillId="24" borderId="11" xfId="42" applyNumberFormat="1" applyFont="1" applyFill="1" applyBorder="1" applyAlignment="1">
      <alignment horizontal="center" vertical="center" wrapText="1"/>
    </xf>
    <xf numFmtId="166" fontId="25" fillId="0" borderId="11" xfId="42" applyNumberFormat="1" applyFont="1" applyFill="1" applyBorder="1" applyAlignment="1">
      <alignment horizontal="center" vertical="center"/>
    </xf>
    <xf numFmtId="9" fontId="25" fillId="0" borderId="11" xfId="42" applyNumberFormat="1" applyFont="1" applyFill="1" applyBorder="1" applyAlignment="1">
      <alignment horizontal="center" vertical="center"/>
    </xf>
    <xf numFmtId="0" fontId="25" fillId="0" borderId="0" xfId="353" applyFont="1" applyAlignment="1">
      <alignment horizontal="center" vertical="center"/>
    </xf>
    <xf numFmtId="165" fontId="25" fillId="0" borderId="12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0" borderId="11" xfId="42" applyFont="1" applyFill="1" applyBorder="1" applyAlignment="1">
      <alignment horizontal="center" vertical="center" wrapText="1"/>
    </xf>
    <xf numFmtId="0" fontId="25" fillId="24" borderId="11" xfId="42" applyFont="1" applyFill="1" applyBorder="1" applyAlignment="1">
      <alignment horizontal="center" vertical="center" wrapText="1"/>
    </xf>
    <xf numFmtId="9" fontId="28" fillId="33" borderId="11" xfId="42" applyNumberFormat="1" applyFont="1" applyFill="1" applyBorder="1" applyAlignment="1">
      <alignment horizontal="center" vertical="center"/>
    </xf>
    <xf numFmtId="9" fontId="25" fillId="35" borderId="11" xfId="42" applyNumberFormat="1" applyFont="1" applyFill="1" applyBorder="1" applyAlignment="1">
      <alignment horizontal="center" vertical="center"/>
    </xf>
    <xf numFmtId="9" fontId="25" fillId="36" borderId="11" xfId="42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34" fillId="0" borderId="0" xfId="42" applyFont="1" applyAlignment="1">
      <alignment horizontal="right" vertical="center"/>
    </xf>
    <xf numFmtId="9" fontId="25" fillId="25" borderId="11" xfId="42" applyNumberFormat="1" applyFont="1" applyFill="1" applyBorder="1" applyAlignment="1">
      <alignment horizontal="center" vertical="center"/>
    </xf>
    <xf numFmtId="9" fontId="25" fillId="26" borderId="11" xfId="42" applyNumberFormat="1" applyFont="1" applyFill="1" applyBorder="1" applyAlignment="1">
      <alignment horizontal="center" vertical="center"/>
    </xf>
    <xf numFmtId="9" fontId="25" fillId="27" borderId="11" xfId="42" applyNumberFormat="1" applyFont="1" applyFill="1" applyBorder="1" applyAlignment="1">
      <alignment horizontal="center" vertical="center"/>
    </xf>
    <xf numFmtId="9" fontId="25" fillId="39" borderId="11" xfId="42" applyNumberFormat="1" applyFont="1" applyFill="1" applyBorder="1" applyAlignment="1">
      <alignment horizontal="center" vertical="center"/>
    </xf>
    <xf numFmtId="9" fontId="25" fillId="40" borderId="11" xfId="42" applyNumberFormat="1" applyFont="1" applyFill="1" applyBorder="1" applyAlignment="1">
      <alignment horizontal="center" vertical="center"/>
    </xf>
    <xf numFmtId="9" fontId="25" fillId="33" borderId="11" xfId="42" applyNumberFormat="1" applyFont="1" applyFill="1" applyBorder="1" applyAlignment="1">
      <alignment horizontal="center" vertical="center"/>
    </xf>
    <xf numFmtId="166" fontId="25" fillId="27" borderId="11" xfId="42" applyNumberFormat="1" applyFont="1" applyFill="1" applyBorder="1" applyAlignment="1">
      <alignment horizontal="center" vertical="center"/>
    </xf>
    <xf numFmtId="165" fontId="28" fillId="37" borderId="11" xfId="0" applyNumberFormat="1" applyFont="1" applyFill="1" applyBorder="1" applyAlignment="1">
      <alignment horizontal="center" vertical="center" wrapText="1"/>
    </xf>
    <xf numFmtId="9" fontId="25" fillId="37" borderId="11" xfId="42" applyNumberFormat="1" applyFont="1" applyFill="1" applyBorder="1" applyAlignment="1">
      <alignment horizontal="center" vertical="center"/>
    </xf>
    <xf numFmtId="165" fontId="28" fillId="41" borderId="11" xfId="0" applyNumberFormat="1" applyFont="1" applyFill="1" applyBorder="1" applyAlignment="1">
      <alignment horizontal="center" vertical="center" wrapText="1"/>
    </xf>
    <xf numFmtId="9" fontId="25" fillId="41" borderId="11" xfId="42" applyNumberFormat="1" applyFont="1" applyFill="1" applyBorder="1" applyAlignment="1">
      <alignment horizontal="center" vertical="center"/>
    </xf>
    <xf numFmtId="165" fontId="28" fillId="39" borderId="11" xfId="0" applyNumberFormat="1" applyFont="1" applyFill="1" applyBorder="1" applyAlignment="1">
      <alignment horizontal="center" vertical="center" wrapText="1"/>
    </xf>
    <xf numFmtId="165" fontId="28" fillId="40" borderId="11" xfId="0" applyNumberFormat="1" applyFont="1" applyFill="1" applyBorder="1" applyAlignment="1">
      <alignment horizontal="center" vertical="center" wrapText="1"/>
    </xf>
    <xf numFmtId="165" fontId="28" fillId="0" borderId="11" xfId="353" applyNumberFormat="1" applyFont="1" applyBorder="1" applyAlignment="1">
      <alignment horizontal="center" vertical="center"/>
    </xf>
    <xf numFmtId="9" fontId="28" fillId="38" borderId="11" xfId="42" applyNumberFormat="1" applyFont="1" applyFill="1" applyBorder="1" applyAlignment="1">
      <alignment horizontal="center" vertical="center"/>
    </xf>
    <xf numFmtId="0" fontId="28" fillId="0" borderId="11" xfId="353" applyNumberFormat="1" applyFont="1" applyBorder="1" applyAlignment="1">
      <alignment horizontal="center" vertical="center"/>
    </xf>
    <xf numFmtId="9" fontId="28" fillId="25" borderId="11" xfId="42" applyNumberFormat="1" applyFont="1" applyFill="1" applyBorder="1" applyAlignment="1">
      <alignment horizontal="center" vertical="center"/>
    </xf>
    <xf numFmtId="49" fontId="28" fillId="0" borderId="11" xfId="353" applyNumberFormat="1" applyFont="1" applyFill="1" applyBorder="1" applyAlignment="1">
      <alignment horizontal="center" vertical="center"/>
    </xf>
    <xf numFmtId="49" fontId="28" fillId="0" borderId="11" xfId="353" applyNumberFormat="1" applyFont="1" applyFill="1" applyBorder="1" applyAlignment="1">
      <alignment horizontal="left" vertical="center" wrapText="1"/>
    </xf>
    <xf numFmtId="166" fontId="25" fillId="35" borderId="11" xfId="42" applyNumberFormat="1" applyFont="1" applyFill="1" applyBorder="1" applyAlignment="1">
      <alignment horizontal="center" vertical="center" wrapText="1"/>
    </xf>
    <xf numFmtId="166" fontId="25" fillId="35" borderId="11" xfId="42" applyNumberFormat="1" applyFont="1" applyFill="1" applyBorder="1" applyAlignment="1">
      <alignment horizontal="center" vertical="center"/>
    </xf>
    <xf numFmtId="165" fontId="37" fillId="25" borderId="11" xfId="0" applyNumberFormat="1" applyFont="1" applyFill="1" applyBorder="1" applyAlignment="1">
      <alignment horizontal="center" vertical="center" wrapText="1"/>
    </xf>
    <xf numFmtId="165" fontId="37" fillId="26" borderId="11" xfId="0" applyNumberFormat="1" applyFont="1" applyFill="1" applyBorder="1" applyAlignment="1">
      <alignment horizontal="center" vertical="center" wrapText="1"/>
    </xf>
    <xf numFmtId="165" fontId="37" fillId="27" borderId="11" xfId="0" applyNumberFormat="1" applyFont="1" applyFill="1" applyBorder="1" applyAlignment="1">
      <alignment horizontal="center" vertical="center" wrapText="1"/>
    </xf>
    <xf numFmtId="0" fontId="38" fillId="0" borderId="11" xfId="353" applyNumberFormat="1" applyFont="1" applyBorder="1" applyAlignment="1">
      <alignment horizontal="center" vertical="center"/>
    </xf>
    <xf numFmtId="165" fontId="37" fillId="31" borderId="11" xfId="0" applyNumberFormat="1" applyFont="1" applyFill="1" applyBorder="1" applyAlignment="1">
      <alignment horizontal="center" vertical="center" wrapText="1"/>
    </xf>
    <xf numFmtId="165" fontId="37" fillId="33" borderId="11" xfId="0" applyNumberFormat="1" applyFont="1" applyFill="1" applyBorder="1" applyAlignment="1">
      <alignment horizontal="center" vertical="center" wrapText="1"/>
    </xf>
    <xf numFmtId="0" fontId="38" fillId="35" borderId="11" xfId="353" applyNumberFormat="1" applyFont="1" applyFill="1" applyBorder="1" applyAlignment="1">
      <alignment horizontal="center" vertical="center"/>
    </xf>
    <xf numFmtId="169" fontId="39" fillId="24" borderId="11" xfId="0" applyNumberFormat="1" applyFont="1" applyFill="1" applyBorder="1" applyAlignment="1">
      <alignment horizontal="center" vertical="center" wrapText="1"/>
    </xf>
    <xf numFmtId="169" fontId="38" fillId="24" borderId="11" xfId="0" applyNumberFormat="1" applyFont="1" applyFill="1" applyBorder="1" applyAlignment="1">
      <alignment horizontal="center" vertical="center" wrapText="1"/>
    </xf>
    <xf numFmtId="0" fontId="38" fillId="36" borderId="11" xfId="353" applyNumberFormat="1" applyFont="1" applyFill="1" applyBorder="1" applyAlignment="1">
      <alignment horizontal="center" vertical="center"/>
    </xf>
    <xf numFmtId="0" fontId="37" fillId="26" borderId="11" xfId="0" applyFont="1" applyFill="1" applyBorder="1" applyAlignment="1">
      <alignment horizontal="center" vertical="center" wrapText="1"/>
    </xf>
    <xf numFmtId="165" fontId="38" fillId="24" borderId="11" xfId="0" applyNumberFormat="1" applyFont="1" applyFill="1" applyBorder="1" applyAlignment="1">
      <alignment horizontal="center" vertical="center" wrapText="1"/>
    </xf>
    <xf numFmtId="165" fontId="25" fillId="0" borderId="12" xfId="0" applyNumberFormat="1" applyFont="1" applyFill="1" applyBorder="1" applyAlignment="1">
      <alignment horizontal="center" vertical="center"/>
    </xf>
    <xf numFmtId="165" fontId="25" fillId="0" borderId="0" xfId="42" applyNumberFormat="1" applyFont="1"/>
    <xf numFmtId="165" fontId="25" fillId="36" borderId="11" xfId="353" applyNumberFormat="1" applyFont="1" applyFill="1" applyBorder="1" applyAlignment="1">
      <alignment horizontal="center" vertical="center"/>
    </xf>
    <xf numFmtId="165" fontId="28" fillId="35" borderId="11" xfId="353" applyNumberFormat="1" applyFont="1" applyFill="1" applyBorder="1" applyAlignment="1">
      <alignment horizontal="center" vertical="center"/>
    </xf>
    <xf numFmtId="165" fontId="25" fillId="0" borderId="11" xfId="353" applyNumberFormat="1" applyFont="1" applyFill="1" applyBorder="1" applyAlignment="1">
      <alignment horizontal="center" vertical="center"/>
    </xf>
    <xf numFmtId="165" fontId="25" fillId="24" borderId="11" xfId="0" applyNumberFormat="1" applyFont="1" applyFill="1" applyBorder="1" applyAlignment="1">
      <alignment horizontal="center" vertical="center"/>
    </xf>
    <xf numFmtId="0" fontId="33" fillId="0" borderId="0" xfId="42" applyFont="1"/>
    <xf numFmtId="0" fontId="25" fillId="0" borderId="11" xfId="0" applyFont="1" applyFill="1" applyBorder="1" applyAlignment="1">
      <alignment horizontal="center" vertical="center"/>
    </xf>
    <xf numFmtId="165" fontId="25" fillId="24" borderId="12" xfId="0" applyNumberFormat="1" applyFont="1" applyFill="1" applyBorder="1" applyAlignment="1">
      <alignment horizontal="center" vertical="center"/>
    </xf>
    <xf numFmtId="165" fontId="25" fillId="0" borderId="12" xfId="0" applyNumberFormat="1" applyFont="1" applyFill="1" applyBorder="1" applyAlignment="1">
      <alignment horizontal="center" vertical="center"/>
    </xf>
    <xf numFmtId="165" fontId="25" fillId="0" borderId="12" xfId="0" applyNumberFormat="1" applyFont="1" applyFill="1" applyBorder="1" applyAlignment="1">
      <alignment horizontal="center" vertical="center" wrapText="1"/>
    </xf>
    <xf numFmtId="165" fontId="25" fillId="0" borderId="12" xfId="0" applyNumberFormat="1" applyFont="1" applyFill="1" applyBorder="1" applyAlignment="1">
      <alignment horizontal="center" vertical="center"/>
    </xf>
    <xf numFmtId="165" fontId="25" fillId="0" borderId="17" xfId="0" applyNumberFormat="1" applyFont="1" applyFill="1" applyBorder="1" applyAlignment="1">
      <alignment horizontal="center" vertical="center"/>
    </xf>
    <xf numFmtId="165" fontId="25" fillId="0" borderId="12" xfId="0" applyNumberFormat="1" applyFont="1" applyFill="1" applyBorder="1" applyAlignment="1">
      <alignment horizontal="center" vertical="center" wrapText="1"/>
    </xf>
    <xf numFmtId="165" fontId="25" fillId="0" borderId="17" xfId="0" applyNumberFormat="1" applyFont="1" applyFill="1" applyBorder="1" applyAlignment="1">
      <alignment horizontal="center" vertical="center" wrapText="1"/>
    </xf>
    <xf numFmtId="166" fontId="25" fillId="24" borderId="12" xfId="42" applyNumberFormat="1" applyFont="1" applyFill="1" applyBorder="1" applyAlignment="1">
      <alignment horizontal="center" vertical="center" wrapText="1"/>
    </xf>
    <xf numFmtId="166" fontId="25" fillId="24" borderId="17" xfId="42" applyNumberFormat="1" applyFont="1" applyFill="1" applyBorder="1" applyAlignment="1">
      <alignment horizontal="center" vertical="center" wrapText="1"/>
    </xf>
    <xf numFmtId="169" fontId="38" fillId="24" borderId="12" xfId="0" applyNumberFormat="1" applyFont="1" applyFill="1" applyBorder="1" applyAlignment="1">
      <alignment horizontal="center" vertical="center" wrapText="1"/>
    </xf>
    <xf numFmtId="169" fontId="38" fillId="24" borderId="17" xfId="0" applyNumberFormat="1" applyFont="1" applyFill="1" applyBorder="1" applyAlignment="1">
      <alignment horizontal="center" vertical="center" wrapText="1"/>
    </xf>
    <xf numFmtId="9" fontId="25" fillId="0" borderId="12" xfId="42" applyNumberFormat="1" applyFont="1" applyFill="1" applyBorder="1" applyAlignment="1">
      <alignment horizontal="center" vertical="center"/>
    </xf>
    <xf numFmtId="9" fontId="25" fillId="0" borderId="17" xfId="42" applyNumberFormat="1" applyFont="1" applyFill="1" applyBorder="1" applyAlignment="1">
      <alignment horizontal="center" vertical="center"/>
    </xf>
    <xf numFmtId="166" fontId="25" fillId="0" borderId="12" xfId="42" applyNumberFormat="1" applyFont="1" applyFill="1" applyBorder="1" applyAlignment="1">
      <alignment horizontal="center" vertical="center"/>
    </xf>
    <xf numFmtId="166" fontId="25" fillId="0" borderId="17" xfId="42" applyNumberFormat="1" applyFont="1" applyFill="1" applyBorder="1" applyAlignment="1">
      <alignment horizontal="center" vertical="center"/>
    </xf>
    <xf numFmtId="166" fontId="25" fillId="0" borderId="12" xfId="42" applyNumberFormat="1" applyFont="1" applyFill="1" applyBorder="1" applyAlignment="1">
      <alignment horizontal="center" vertical="center" wrapText="1"/>
    </xf>
    <xf numFmtId="166" fontId="25" fillId="0" borderId="17" xfId="42" applyNumberFormat="1" applyFont="1" applyFill="1" applyBorder="1" applyAlignment="1">
      <alignment horizontal="center" vertical="center" wrapText="1"/>
    </xf>
    <xf numFmtId="165" fontId="25" fillId="0" borderId="12" xfId="20" applyNumberFormat="1" applyFont="1" applyFill="1" applyBorder="1" applyAlignment="1">
      <alignment horizontal="center" vertical="center" wrapText="1"/>
    </xf>
    <xf numFmtId="165" fontId="25" fillId="0" borderId="17" xfId="20" applyNumberFormat="1" applyFont="1" applyFill="1" applyBorder="1" applyAlignment="1">
      <alignment horizontal="center" vertical="center" wrapText="1"/>
    </xf>
    <xf numFmtId="0" fontId="34" fillId="0" borderId="0" xfId="42" applyFont="1" applyFill="1" applyBorder="1" applyAlignment="1">
      <alignment horizontal="center"/>
    </xf>
    <xf numFmtId="0" fontId="40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1" fillId="0" borderId="0" xfId="353" applyFont="1" applyAlignment="1">
      <alignment horizontal="center" vertical="center"/>
    </xf>
    <xf numFmtId="0" fontId="26" fillId="0" borderId="10" xfId="42" applyFont="1" applyFill="1" applyBorder="1" applyAlignment="1">
      <alignment horizontal="center"/>
    </xf>
    <xf numFmtId="0" fontId="25" fillId="0" borderId="11" xfId="42" applyFont="1" applyFill="1" applyBorder="1" applyAlignment="1">
      <alignment horizontal="center" vertical="center" wrapText="1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165" fontId="28" fillId="36" borderId="11" xfId="0" applyNumberFormat="1" applyFont="1" applyFill="1" applyBorder="1" applyAlignment="1">
      <alignment horizontal="center" vertical="center" wrapText="1"/>
    </xf>
    <xf numFmtId="166" fontId="28" fillId="24" borderId="11" xfId="42" applyNumberFormat="1" applyFont="1" applyFill="1" applyBorder="1" applyAlignment="1">
      <alignment horizontal="center" vertical="center" wrapText="1"/>
    </xf>
    <xf numFmtId="165" fontId="25" fillId="42" borderId="12" xfId="0" applyNumberFormat="1" applyFont="1" applyFill="1" applyBorder="1" applyAlignment="1">
      <alignment horizontal="center" vertical="center"/>
    </xf>
    <xf numFmtId="165" fontId="25" fillId="24" borderId="11" xfId="20" applyNumberFormat="1" applyFont="1" applyFill="1" applyBorder="1" applyAlignment="1">
      <alignment horizontal="center" vertical="center" wrapText="1"/>
    </xf>
    <xf numFmtId="0" fontId="25" fillId="0" borderId="14" xfId="42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FEB"/>
      <color rgb="FFFFFFCC"/>
      <color rgb="FFFDEFFF"/>
      <color rgb="FFD2E9FE"/>
      <color rgb="FFF0FFCD"/>
      <color rgb="FFFCFE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212"/>
  <sheetViews>
    <sheetView tabSelected="1" view="pageBreakPreview" zoomScale="78" zoomScaleNormal="60" zoomScaleSheetLayoutView="78" workbookViewId="0">
      <selection activeCell="U16" sqref="U16"/>
    </sheetView>
  </sheetViews>
  <sheetFormatPr defaultColWidth="9" defaultRowHeight="15.75"/>
  <cols>
    <col min="1" max="1" width="16" style="60" customWidth="1"/>
    <col min="2" max="2" width="38.25" style="60" customWidth="1"/>
    <col min="3" max="3" width="19.875" style="60" customWidth="1"/>
    <col min="4" max="4" width="17.625" style="61" customWidth="1"/>
    <col min="5" max="5" width="16" style="61" customWidth="1"/>
    <col min="6" max="6" width="17.5" style="61" customWidth="1"/>
    <col min="7" max="7" width="9.5" style="60" customWidth="1"/>
    <col min="8" max="8" width="9.125" style="60" customWidth="1"/>
    <col min="9" max="9" width="8.875" style="60" customWidth="1"/>
    <col min="10" max="12" width="8.75" style="60" customWidth="1"/>
    <col min="13" max="13" width="8.5" style="60" customWidth="1"/>
    <col min="14" max="14" width="8.75" style="60" customWidth="1"/>
    <col min="15" max="15" width="9.25" style="60" customWidth="1"/>
    <col min="16" max="16" width="8.875" style="60" customWidth="1"/>
    <col min="17" max="17" width="19.125" style="61" customWidth="1"/>
    <col min="18" max="18" width="12.5" style="60" customWidth="1"/>
    <col min="19" max="19" width="9" style="60" customWidth="1"/>
    <col min="20" max="20" width="24.75" style="60" customWidth="1"/>
    <col min="21" max="22" width="10.625" style="60" customWidth="1"/>
    <col min="23" max="23" width="12.125" style="60" customWidth="1"/>
    <col min="24" max="24" width="10.625" style="60" customWidth="1"/>
    <col min="25" max="25" width="22.75" style="60" customWidth="1"/>
    <col min="26" max="63" width="10.625" style="60" customWidth="1"/>
    <col min="64" max="64" width="12.125" style="60" customWidth="1"/>
    <col min="65" max="65" width="11.5" style="60" customWidth="1"/>
    <col min="66" max="66" width="14.125" style="60" customWidth="1"/>
    <col min="67" max="67" width="15.125" style="60" customWidth="1"/>
    <col min="68" max="68" width="13" style="60" customWidth="1"/>
    <col min="69" max="69" width="11.75" style="60" customWidth="1"/>
    <col min="70" max="70" width="17.5" style="60" customWidth="1"/>
    <col min="71" max="16384" width="9" style="60"/>
  </cols>
  <sheetData>
    <row r="1" spans="1:23" ht="18.75">
      <c r="T1" s="77" t="s">
        <v>0</v>
      </c>
      <c r="V1" s="62"/>
    </row>
    <row r="2" spans="1:23" ht="18.75">
      <c r="T2" s="63" t="s">
        <v>1</v>
      </c>
      <c r="V2" s="62"/>
    </row>
    <row r="3" spans="1:23" ht="18.75">
      <c r="T3" s="63" t="s">
        <v>2</v>
      </c>
      <c r="V3" s="62"/>
    </row>
    <row r="4" spans="1:23" s="65" customFormat="1" ht="18.75">
      <c r="A4" s="138" t="s">
        <v>3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64"/>
      <c r="V4" s="64"/>
    </row>
    <row r="5" spans="1:23" s="65" customFormat="1" ht="18.75" customHeight="1">
      <c r="A5" s="139" t="s">
        <v>436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66"/>
      <c r="V5" s="66"/>
      <c r="W5" s="66"/>
    </row>
    <row r="6" spans="1:23" s="65" customFormat="1" ht="18.75">
      <c r="A6" s="67"/>
      <c r="B6" s="67"/>
      <c r="C6" s="67"/>
      <c r="D6" s="68"/>
      <c r="E6" s="68"/>
      <c r="F6" s="68"/>
      <c r="G6" s="67"/>
      <c r="H6" s="67"/>
      <c r="I6" s="67"/>
      <c r="J6" s="67"/>
      <c r="K6" s="67"/>
      <c r="L6" s="67"/>
      <c r="M6" s="67"/>
      <c r="N6" s="67"/>
      <c r="O6" s="67"/>
      <c r="P6" s="67"/>
      <c r="Q6" s="68"/>
      <c r="R6" s="67"/>
      <c r="S6" s="67"/>
      <c r="T6" s="67"/>
      <c r="U6" s="67"/>
      <c r="V6" s="67"/>
    </row>
    <row r="7" spans="1:23" s="65" customFormat="1" ht="18.75" customHeight="1">
      <c r="A7" s="140" t="s">
        <v>385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66"/>
      <c r="V7" s="66"/>
    </row>
    <row r="8" spans="1:23">
      <c r="A8" s="141" t="s">
        <v>4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"/>
      <c r="V8" s="1"/>
    </row>
    <row r="9" spans="1:23">
      <c r="A9" s="58"/>
      <c r="B9" s="58"/>
      <c r="C9" s="58"/>
      <c r="D9" s="2"/>
      <c r="E9" s="2"/>
      <c r="F9" s="2"/>
      <c r="G9" s="58"/>
      <c r="H9" s="58"/>
      <c r="I9" s="58"/>
      <c r="J9" s="58"/>
      <c r="K9" s="58"/>
      <c r="L9" s="58"/>
      <c r="M9" s="58"/>
      <c r="N9" s="58"/>
      <c r="O9" s="58"/>
      <c r="P9" s="58"/>
      <c r="Q9" s="2"/>
      <c r="R9" s="58"/>
      <c r="S9" s="58"/>
      <c r="T9" s="58"/>
      <c r="U9" s="58"/>
      <c r="V9" s="58"/>
    </row>
    <row r="10" spans="1:23" ht="18.75">
      <c r="A10" s="142" t="s">
        <v>440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69"/>
      <c r="V10" s="69"/>
    </row>
    <row r="11" spans="1:23" ht="18.75">
      <c r="V11" s="63"/>
    </row>
    <row r="12" spans="1:23" ht="18.75">
      <c r="A12" s="143" t="s">
        <v>426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3"/>
      <c r="V12" s="3"/>
    </row>
    <row r="13" spans="1:23">
      <c r="A13" s="141" t="s">
        <v>5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"/>
      <c r="V13" s="1"/>
    </row>
    <row r="14" spans="1:23" ht="18.7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64"/>
      <c r="V14" s="64"/>
    </row>
    <row r="15" spans="1:23" ht="69" customHeight="1">
      <c r="A15" s="145" t="s">
        <v>6</v>
      </c>
      <c r="B15" s="145" t="s">
        <v>7</v>
      </c>
      <c r="C15" s="145" t="s">
        <v>8</v>
      </c>
      <c r="D15" s="146" t="s">
        <v>9</v>
      </c>
      <c r="E15" s="146" t="s">
        <v>438</v>
      </c>
      <c r="F15" s="146" t="s">
        <v>439</v>
      </c>
      <c r="G15" s="149" t="s">
        <v>437</v>
      </c>
      <c r="H15" s="155"/>
      <c r="I15" s="155"/>
      <c r="J15" s="155"/>
      <c r="K15" s="155"/>
      <c r="L15" s="155"/>
      <c r="M15" s="155"/>
      <c r="N15" s="155"/>
      <c r="O15" s="155"/>
      <c r="P15" s="150"/>
      <c r="Q15" s="146" t="s">
        <v>10</v>
      </c>
      <c r="R15" s="145" t="s">
        <v>11</v>
      </c>
      <c r="S15" s="145"/>
      <c r="T15" s="145" t="s">
        <v>12</v>
      </c>
      <c r="U15" s="65"/>
      <c r="V15" s="65"/>
    </row>
    <row r="16" spans="1:23" ht="69" customHeight="1">
      <c r="A16" s="145"/>
      <c r="B16" s="145"/>
      <c r="C16" s="145"/>
      <c r="D16" s="147"/>
      <c r="E16" s="147"/>
      <c r="F16" s="147"/>
      <c r="G16" s="149" t="s">
        <v>13</v>
      </c>
      <c r="H16" s="150"/>
      <c r="I16" s="149" t="s">
        <v>14</v>
      </c>
      <c r="J16" s="150"/>
      <c r="K16" s="149" t="s">
        <v>15</v>
      </c>
      <c r="L16" s="150"/>
      <c r="M16" s="149" t="s">
        <v>16</v>
      </c>
      <c r="N16" s="150"/>
      <c r="O16" s="149" t="s">
        <v>17</v>
      </c>
      <c r="P16" s="150"/>
      <c r="Q16" s="147"/>
      <c r="R16" s="145" t="s">
        <v>18</v>
      </c>
      <c r="S16" s="145" t="s">
        <v>19</v>
      </c>
      <c r="T16" s="145"/>
      <c r="U16" s="112"/>
    </row>
    <row r="17" spans="1:20" ht="32.25" customHeight="1">
      <c r="A17" s="145"/>
      <c r="B17" s="145"/>
      <c r="C17" s="145"/>
      <c r="D17" s="148"/>
      <c r="E17" s="148"/>
      <c r="F17" s="148"/>
      <c r="G17" s="70" t="s">
        <v>20</v>
      </c>
      <c r="H17" s="70" t="s">
        <v>21</v>
      </c>
      <c r="I17" s="70" t="s">
        <v>20</v>
      </c>
      <c r="J17" s="70" t="s">
        <v>21</v>
      </c>
      <c r="K17" s="70" t="s">
        <v>20</v>
      </c>
      <c r="L17" s="70" t="s">
        <v>21</v>
      </c>
      <c r="M17" s="70" t="s">
        <v>20</v>
      </c>
      <c r="N17" s="70" t="s">
        <v>21</v>
      </c>
      <c r="O17" s="70" t="s">
        <v>20</v>
      </c>
      <c r="P17" s="70" t="s">
        <v>21</v>
      </c>
      <c r="Q17" s="148"/>
      <c r="R17" s="145"/>
      <c r="S17" s="145"/>
      <c r="T17" s="145"/>
    </row>
    <row r="18" spans="1:20">
      <c r="A18" s="70">
        <v>1</v>
      </c>
      <c r="B18" s="70">
        <f t="shared" ref="B18:T18" si="0">A18+1</f>
        <v>2</v>
      </c>
      <c r="C18" s="70">
        <f t="shared" si="0"/>
        <v>3</v>
      </c>
      <c r="D18" s="71">
        <f t="shared" si="0"/>
        <v>4</v>
      </c>
      <c r="E18" s="71">
        <f t="shared" si="0"/>
        <v>5</v>
      </c>
      <c r="F18" s="71">
        <f t="shared" si="0"/>
        <v>6</v>
      </c>
      <c r="G18" s="70">
        <f t="shared" si="0"/>
        <v>7</v>
      </c>
      <c r="H18" s="70">
        <f t="shared" si="0"/>
        <v>8</v>
      </c>
      <c r="I18" s="70">
        <f t="shared" si="0"/>
        <v>9</v>
      </c>
      <c r="J18" s="70">
        <f t="shared" si="0"/>
        <v>10</v>
      </c>
      <c r="K18" s="70">
        <f t="shared" si="0"/>
        <v>11</v>
      </c>
      <c r="L18" s="70">
        <f t="shared" si="0"/>
        <v>12</v>
      </c>
      <c r="M18" s="70">
        <f t="shared" si="0"/>
        <v>13</v>
      </c>
      <c r="N18" s="70">
        <f t="shared" si="0"/>
        <v>14</v>
      </c>
      <c r="O18" s="70">
        <f t="shared" si="0"/>
        <v>15</v>
      </c>
      <c r="P18" s="70">
        <f t="shared" si="0"/>
        <v>16</v>
      </c>
      <c r="Q18" s="71">
        <f t="shared" si="0"/>
        <v>17</v>
      </c>
      <c r="R18" s="70">
        <f t="shared" si="0"/>
        <v>18</v>
      </c>
      <c r="S18" s="70">
        <f t="shared" si="0"/>
        <v>19</v>
      </c>
      <c r="T18" s="70">
        <f t="shared" si="0"/>
        <v>20</v>
      </c>
    </row>
    <row r="19" spans="1:20" ht="31.5">
      <c r="A19" s="8" t="s">
        <v>148</v>
      </c>
      <c r="B19" s="10" t="s">
        <v>22</v>
      </c>
      <c r="C19" s="9" t="s">
        <v>23</v>
      </c>
      <c r="D19" s="4">
        <f t="shared" ref="D19" si="1">SUM(D22:D27)</f>
        <v>159.62800000000004</v>
      </c>
      <c r="E19" s="4">
        <f t="shared" ref="E19:R19" si="2">SUM(E22:E27)</f>
        <v>78.126999999999995</v>
      </c>
      <c r="F19" s="4">
        <f t="shared" ref="F19" si="3">SUM(F22:F27)</f>
        <v>76.850999999999999</v>
      </c>
      <c r="G19" s="4">
        <f t="shared" si="2"/>
        <v>36.333999999999996</v>
      </c>
      <c r="H19" s="4">
        <f>SUM(H22:H27)</f>
        <v>0.32700000000000001</v>
      </c>
      <c r="I19" s="4">
        <f t="shared" si="2"/>
        <v>0</v>
      </c>
      <c r="J19" s="4">
        <f t="shared" ref="J19:P19" si="4">SUM(J22:J27)</f>
        <v>0.32700000000000001</v>
      </c>
      <c r="K19" s="4">
        <f t="shared" ref="K19" si="5">K29+K70+K169+K174+K182+K184</f>
        <v>2.2559999999999998</v>
      </c>
      <c r="L19" s="4">
        <f t="shared" si="4"/>
        <v>0</v>
      </c>
      <c r="M19" s="4">
        <f t="shared" ref="M19" si="6">M29+M70+M169+M174+M182+M184</f>
        <v>8.3019999999999996</v>
      </c>
      <c r="N19" s="4">
        <f t="shared" si="4"/>
        <v>0</v>
      </c>
      <c r="O19" s="4">
        <f t="shared" ref="O19" si="7">O29+O70+O169+O174+O182+O184</f>
        <v>25.776</v>
      </c>
      <c r="P19" s="4">
        <f t="shared" si="4"/>
        <v>0</v>
      </c>
      <c r="Q19" s="4">
        <f t="shared" si="2"/>
        <v>76.524000000000001</v>
      </c>
      <c r="R19" s="4">
        <f t="shared" si="2"/>
        <v>-36.006999999999998</v>
      </c>
      <c r="S19" s="94">
        <f>IF(H19&gt;0,(IF((SUM(G19)=0), 1,(H19/SUM(G19)-1))),(IF((SUM(G19)=0), 0,(H19/SUM(G19)-1))))</f>
        <v>-0.99100016513458467</v>
      </c>
      <c r="T19" s="99" t="s">
        <v>384</v>
      </c>
    </row>
    <row r="20" spans="1:20">
      <c r="A20" s="11"/>
      <c r="B20" s="12" t="s">
        <v>29</v>
      </c>
      <c r="C20" s="5" t="s">
        <v>23</v>
      </c>
      <c r="D20" s="6">
        <f>SUM(D32,D75,D128,D158,D180,D186,D203)</f>
        <v>78.454000000000008</v>
      </c>
      <c r="E20" s="6">
        <f t="shared" ref="E20:R20" si="8">SUM(E32,E75,E128,E158,E180,E186,E203)</f>
        <v>36.682000000000002</v>
      </c>
      <c r="F20" s="6">
        <f t="shared" si="8"/>
        <v>40.925000000000004</v>
      </c>
      <c r="G20" s="6">
        <f t="shared" si="8"/>
        <v>18.131999999999998</v>
      </c>
      <c r="H20" s="6">
        <f t="shared" si="8"/>
        <v>0.32700000000000001</v>
      </c>
      <c r="I20" s="6">
        <f t="shared" si="8"/>
        <v>0</v>
      </c>
      <c r="J20" s="6">
        <f t="shared" si="8"/>
        <v>0.32700000000000001</v>
      </c>
      <c r="K20" s="6">
        <f t="shared" si="8"/>
        <v>2.2559999999999998</v>
      </c>
      <c r="L20" s="6">
        <f t="shared" si="8"/>
        <v>0</v>
      </c>
      <c r="M20" s="6">
        <f t="shared" si="8"/>
        <v>5.9809999999999999</v>
      </c>
      <c r="N20" s="6">
        <f t="shared" si="8"/>
        <v>0</v>
      </c>
      <c r="O20" s="6">
        <f t="shared" si="8"/>
        <v>9.8949999999999996</v>
      </c>
      <c r="P20" s="6">
        <f t="shared" si="8"/>
        <v>0</v>
      </c>
      <c r="Q20" s="6">
        <f t="shared" si="8"/>
        <v>40.598000000000006</v>
      </c>
      <c r="R20" s="6">
        <f t="shared" si="8"/>
        <v>-17.805</v>
      </c>
      <c r="S20" s="79">
        <f>IF(H20&gt;0,(IF((SUM(G20)=0), 1,(H20/SUM(G20)-1))),(IF((SUM(G20)=0), 0,(H20/SUM(G20)-1))))</f>
        <v>-0.98196558570483128</v>
      </c>
      <c r="T20" s="100" t="s">
        <v>384</v>
      </c>
    </row>
    <row r="21" spans="1:20">
      <c r="A21" s="19"/>
      <c r="B21" s="22" t="s">
        <v>65</v>
      </c>
      <c r="C21" s="21" t="s">
        <v>23</v>
      </c>
      <c r="D21" s="7">
        <f t="shared" ref="D21" si="9">SUM(D34,D38,D68,D87,D175,D197,D209)</f>
        <v>81.174000000000007</v>
      </c>
      <c r="E21" s="7">
        <f t="shared" ref="E21:R21" si="10">SUM(E34,E38,E68,E87,E175,E197,E209)</f>
        <v>41.444999999999993</v>
      </c>
      <c r="F21" s="7">
        <f t="shared" ref="F21:G21" si="11">SUM(F34,F38,F68,F87,F175,F197,F209)</f>
        <v>35.926000000000002</v>
      </c>
      <c r="G21" s="7">
        <f t="shared" si="11"/>
        <v>18.201999999999998</v>
      </c>
      <c r="H21" s="7">
        <f t="shared" si="10"/>
        <v>0</v>
      </c>
      <c r="I21" s="7">
        <f t="shared" si="10"/>
        <v>0</v>
      </c>
      <c r="J21" s="7">
        <f t="shared" ref="J21:P21" si="12">SUM(J34,J38,J68,J87,J175,J197,J209)</f>
        <v>0</v>
      </c>
      <c r="K21" s="7">
        <f t="shared" ref="K21" si="13">K34+K38+K68+K87+K175+K197+K209</f>
        <v>0</v>
      </c>
      <c r="L21" s="7">
        <f t="shared" si="12"/>
        <v>0</v>
      </c>
      <c r="M21" s="7">
        <f t="shared" ref="M21" si="14">M34+M38+M68+M87+M175+M197+M209</f>
        <v>2.3210000000000002</v>
      </c>
      <c r="N21" s="7">
        <f t="shared" si="12"/>
        <v>0</v>
      </c>
      <c r="O21" s="7">
        <f t="shared" ref="O21" si="15">O34+O38+O68+O87+O175+O197+O209</f>
        <v>15.881</v>
      </c>
      <c r="P21" s="7">
        <f t="shared" si="12"/>
        <v>0</v>
      </c>
      <c r="Q21" s="7">
        <f t="shared" si="10"/>
        <v>35.926000000000002</v>
      </c>
      <c r="R21" s="7">
        <f t="shared" si="10"/>
        <v>-18.201999999999998</v>
      </c>
      <c r="S21" s="80">
        <f>IF(H21&gt;0,(IF((SUM(G21)=0), 1,(H21/SUM(G21)-1))),(IF((SUM(G21)=0), 0,(H21/SUM(G21)-1))))</f>
        <v>-1</v>
      </c>
      <c r="T21" s="101" t="s">
        <v>384</v>
      </c>
    </row>
    <row r="22" spans="1:20" ht="15.6" customHeight="1">
      <c r="A22" s="8" t="s">
        <v>149</v>
      </c>
      <c r="B22" s="10" t="s">
        <v>150</v>
      </c>
      <c r="C22" s="9" t="s">
        <v>23</v>
      </c>
      <c r="D22" s="4">
        <f t="shared" ref="D22" si="16">D29</f>
        <v>11.864000000000001</v>
      </c>
      <c r="E22" s="4">
        <f t="shared" ref="E22:R22" si="17">E29</f>
        <v>11.864000000000001</v>
      </c>
      <c r="F22" s="4">
        <f t="shared" si="17"/>
        <v>0</v>
      </c>
      <c r="G22" s="4">
        <f t="shared" ref="G22" si="18">G29</f>
        <v>0</v>
      </c>
      <c r="H22" s="4">
        <f t="shared" si="17"/>
        <v>0</v>
      </c>
      <c r="I22" s="4">
        <f t="shared" si="17"/>
        <v>0</v>
      </c>
      <c r="J22" s="4">
        <f t="shared" ref="J22:P22" si="19">J29</f>
        <v>0</v>
      </c>
      <c r="K22" s="4">
        <f t="shared" si="19"/>
        <v>0</v>
      </c>
      <c r="L22" s="4">
        <f t="shared" si="19"/>
        <v>0</v>
      </c>
      <c r="M22" s="4">
        <f t="shared" si="19"/>
        <v>0</v>
      </c>
      <c r="N22" s="4">
        <f t="shared" si="19"/>
        <v>0</v>
      </c>
      <c r="O22" s="4">
        <f t="shared" si="19"/>
        <v>0</v>
      </c>
      <c r="P22" s="4">
        <f t="shared" si="19"/>
        <v>0</v>
      </c>
      <c r="Q22" s="4">
        <f t="shared" si="17"/>
        <v>0</v>
      </c>
      <c r="R22" s="4">
        <f t="shared" si="17"/>
        <v>0</v>
      </c>
      <c r="S22" s="78">
        <f>IF(H22&gt;0,(IF((SUM(G22)=0), 1,(H22/SUM(G22)-1))),(IF((SUM(G22)=0), 0,(H22/SUM(G22)-1))))</f>
        <v>0</v>
      </c>
      <c r="T22" s="99" t="str">
        <f>T29</f>
        <v>х</v>
      </c>
    </row>
    <row r="23" spans="1:20" ht="31.5">
      <c r="A23" s="8" t="s">
        <v>151</v>
      </c>
      <c r="B23" s="10" t="s">
        <v>152</v>
      </c>
      <c r="C23" s="9" t="s">
        <v>23</v>
      </c>
      <c r="D23" s="4">
        <f t="shared" ref="D23" si="20">D70</f>
        <v>87.234000000000009</v>
      </c>
      <c r="E23" s="4">
        <f t="shared" ref="E23:R23" si="21">E70</f>
        <v>42.463000000000001</v>
      </c>
      <c r="F23" s="4">
        <f t="shared" si="21"/>
        <v>43.497999999999998</v>
      </c>
      <c r="G23" s="4">
        <f t="shared" ref="G23" si="22">G70</f>
        <v>21.977999999999998</v>
      </c>
      <c r="H23" s="4">
        <f t="shared" si="21"/>
        <v>0.32700000000000001</v>
      </c>
      <c r="I23" s="4">
        <f t="shared" si="21"/>
        <v>0</v>
      </c>
      <c r="J23" s="4">
        <f t="shared" ref="J23:P23" si="23">J70</f>
        <v>0.32700000000000001</v>
      </c>
      <c r="K23" s="4">
        <f t="shared" si="23"/>
        <v>2.2559999999999998</v>
      </c>
      <c r="L23" s="4">
        <f t="shared" si="23"/>
        <v>0</v>
      </c>
      <c r="M23" s="4">
        <f t="shared" si="23"/>
        <v>8.3019999999999996</v>
      </c>
      <c r="N23" s="4">
        <f t="shared" si="23"/>
        <v>0</v>
      </c>
      <c r="O23" s="4">
        <f t="shared" si="23"/>
        <v>11.42</v>
      </c>
      <c r="P23" s="4">
        <f t="shared" si="23"/>
        <v>0</v>
      </c>
      <c r="Q23" s="4">
        <f t="shared" si="21"/>
        <v>43.170999999999999</v>
      </c>
      <c r="R23" s="4">
        <f t="shared" si="21"/>
        <v>-21.651</v>
      </c>
      <c r="S23" s="78">
        <f t="shared" ref="S23:S28" si="24">IF(H23&gt;0,(IF((SUM(G23)=0), 1,(H23/SUM(G23)-1))),(IF((SUM(G23)=0), 0,(H23/SUM(G23)-1))))</f>
        <v>-0.98512148512148512</v>
      </c>
      <c r="T23" s="99" t="str">
        <f>T70</f>
        <v>х</v>
      </c>
    </row>
    <row r="24" spans="1:20" ht="62.45" customHeight="1">
      <c r="A24" s="8" t="s">
        <v>153</v>
      </c>
      <c r="B24" s="10" t="s">
        <v>154</v>
      </c>
      <c r="C24" s="9" t="s">
        <v>23</v>
      </c>
      <c r="D24" s="4">
        <f t="shared" ref="D24" si="25">D169</f>
        <v>0</v>
      </c>
      <c r="E24" s="4">
        <f t="shared" ref="E24:R24" si="26">E169</f>
        <v>0</v>
      </c>
      <c r="F24" s="4">
        <f t="shared" si="26"/>
        <v>0</v>
      </c>
      <c r="G24" s="4">
        <f t="shared" ref="G24" si="27">G169</f>
        <v>0</v>
      </c>
      <c r="H24" s="4">
        <f t="shared" si="26"/>
        <v>0</v>
      </c>
      <c r="I24" s="4">
        <f t="shared" si="26"/>
        <v>0</v>
      </c>
      <c r="J24" s="4">
        <f t="shared" ref="J24:P24" si="28">J169</f>
        <v>0</v>
      </c>
      <c r="K24" s="4">
        <f t="shared" si="28"/>
        <v>0</v>
      </c>
      <c r="L24" s="4">
        <f t="shared" si="28"/>
        <v>0</v>
      </c>
      <c r="M24" s="4">
        <f t="shared" si="28"/>
        <v>0</v>
      </c>
      <c r="N24" s="4">
        <f t="shared" si="28"/>
        <v>0</v>
      </c>
      <c r="O24" s="4">
        <f t="shared" si="28"/>
        <v>0</v>
      </c>
      <c r="P24" s="4">
        <f t="shared" si="28"/>
        <v>0</v>
      </c>
      <c r="Q24" s="4">
        <f t="shared" si="26"/>
        <v>0</v>
      </c>
      <c r="R24" s="4">
        <f t="shared" si="26"/>
        <v>0</v>
      </c>
      <c r="S24" s="78">
        <f t="shared" si="24"/>
        <v>0</v>
      </c>
      <c r="T24" s="99" t="str">
        <f>T169</f>
        <v>х</v>
      </c>
    </row>
    <row r="25" spans="1:20" ht="31.5">
      <c r="A25" s="8" t="s">
        <v>155</v>
      </c>
      <c r="B25" s="10" t="s">
        <v>156</v>
      </c>
      <c r="C25" s="9" t="s">
        <v>23</v>
      </c>
      <c r="D25" s="4">
        <f t="shared" ref="D25" si="29">D174</f>
        <v>38.747</v>
      </c>
      <c r="E25" s="4">
        <f t="shared" ref="E25:R25" si="30">E174</f>
        <v>7.532</v>
      </c>
      <c r="F25" s="4">
        <f t="shared" si="30"/>
        <v>26.908999999999999</v>
      </c>
      <c r="G25" s="4">
        <f>G174</f>
        <v>14.356</v>
      </c>
      <c r="H25" s="4">
        <f t="shared" si="30"/>
        <v>0</v>
      </c>
      <c r="I25" s="4">
        <f t="shared" si="30"/>
        <v>0</v>
      </c>
      <c r="J25" s="4">
        <f t="shared" ref="J25:P25" si="31">J174</f>
        <v>0</v>
      </c>
      <c r="K25" s="4">
        <f t="shared" si="31"/>
        <v>0</v>
      </c>
      <c r="L25" s="4">
        <f t="shared" si="31"/>
        <v>0</v>
      </c>
      <c r="M25" s="4">
        <f t="shared" si="31"/>
        <v>0</v>
      </c>
      <c r="N25" s="4">
        <f t="shared" si="31"/>
        <v>0</v>
      </c>
      <c r="O25" s="4">
        <f t="shared" si="31"/>
        <v>14.356</v>
      </c>
      <c r="P25" s="4">
        <f t="shared" si="31"/>
        <v>0</v>
      </c>
      <c r="Q25" s="4">
        <f t="shared" si="30"/>
        <v>26.908999999999999</v>
      </c>
      <c r="R25" s="4">
        <f t="shared" si="30"/>
        <v>-14.356</v>
      </c>
      <c r="S25" s="78">
        <f t="shared" si="24"/>
        <v>-1</v>
      </c>
      <c r="T25" s="99" t="str">
        <f>T174</f>
        <v>х</v>
      </c>
    </row>
    <row r="26" spans="1:20" ht="47.25">
      <c r="A26" s="8" t="s">
        <v>157</v>
      </c>
      <c r="B26" s="10" t="s">
        <v>158</v>
      </c>
      <c r="C26" s="9" t="s">
        <v>23</v>
      </c>
      <c r="D26" s="4">
        <f t="shared" ref="D26" si="32">D182</f>
        <v>0</v>
      </c>
      <c r="E26" s="4">
        <f t="shared" ref="E26:R26" si="33">E182</f>
        <v>0</v>
      </c>
      <c r="F26" s="4">
        <f t="shared" si="33"/>
        <v>0</v>
      </c>
      <c r="G26" s="4">
        <f t="shared" ref="G26" si="34">G182</f>
        <v>0</v>
      </c>
      <c r="H26" s="4">
        <f t="shared" si="33"/>
        <v>0</v>
      </c>
      <c r="I26" s="4">
        <f t="shared" si="33"/>
        <v>0</v>
      </c>
      <c r="J26" s="4">
        <f t="shared" ref="J26:P26" si="35">J182</f>
        <v>0</v>
      </c>
      <c r="K26" s="4">
        <f t="shared" si="35"/>
        <v>0</v>
      </c>
      <c r="L26" s="4">
        <f t="shared" si="35"/>
        <v>0</v>
      </c>
      <c r="M26" s="4">
        <f t="shared" si="35"/>
        <v>0</v>
      </c>
      <c r="N26" s="4">
        <f t="shared" si="35"/>
        <v>0</v>
      </c>
      <c r="O26" s="4">
        <f t="shared" si="35"/>
        <v>0</v>
      </c>
      <c r="P26" s="4">
        <f t="shared" si="35"/>
        <v>0</v>
      </c>
      <c r="Q26" s="4">
        <f t="shared" si="33"/>
        <v>0</v>
      </c>
      <c r="R26" s="4">
        <f t="shared" si="33"/>
        <v>0</v>
      </c>
      <c r="S26" s="78">
        <f t="shared" si="24"/>
        <v>0</v>
      </c>
      <c r="T26" s="99" t="str">
        <f>T182</f>
        <v>х</v>
      </c>
    </row>
    <row r="27" spans="1:20" ht="31.5">
      <c r="A27" s="8" t="s">
        <v>159</v>
      </c>
      <c r="B27" s="10" t="s">
        <v>160</v>
      </c>
      <c r="C27" s="9" t="s">
        <v>23</v>
      </c>
      <c r="D27" s="4">
        <f t="shared" ref="D27" si="36">D184</f>
        <v>21.783000000000001</v>
      </c>
      <c r="E27" s="4">
        <f t="shared" ref="E27:R27" si="37">E184</f>
        <v>16.268000000000001</v>
      </c>
      <c r="F27" s="4">
        <f t="shared" si="37"/>
        <v>6.4440000000000008</v>
      </c>
      <c r="G27" s="4">
        <f t="shared" ref="G27" si="38">G184</f>
        <v>0</v>
      </c>
      <c r="H27" s="4">
        <f t="shared" si="37"/>
        <v>0</v>
      </c>
      <c r="I27" s="4">
        <f t="shared" si="37"/>
        <v>0</v>
      </c>
      <c r="J27" s="4">
        <f t="shared" ref="J27:P27" si="39">J184</f>
        <v>0</v>
      </c>
      <c r="K27" s="4">
        <f t="shared" si="39"/>
        <v>0</v>
      </c>
      <c r="L27" s="4">
        <f t="shared" si="39"/>
        <v>0</v>
      </c>
      <c r="M27" s="4">
        <f t="shared" si="39"/>
        <v>0</v>
      </c>
      <c r="N27" s="4">
        <f t="shared" si="39"/>
        <v>0</v>
      </c>
      <c r="O27" s="4">
        <f t="shared" si="39"/>
        <v>0</v>
      </c>
      <c r="P27" s="4">
        <f t="shared" si="39"/>
        <v>0</v>
      </c>
      <c r="Q27" s="4">
        <f t="shared" si="37"/>
        <v>6.4440000000000008</v>
      </c>
      <c r="R27" s="4">
        <f t="shared" si="37"/>
        <v>0</v>
      </c>
      <c r="S27" s="78">
        <f t="shared" si="24"/>
        <v>0</v>
      </c>
      <c r="T27" s="99" t="str">
        <f>T184</f>
        <v>х</v>
      </c>
    </row>
    <row r="28" spans="1:20">
      <c r="A28" s="25" t="s">
        <v>161</v>
      </c>
      <c r="B28" s="26" t="s">
        <v>162</v>
      </c>
      <c r="C28" s="27" t="s">
        <v>23</v>
      </c>
      <c r="D28" s="93">
        <f t="shared" ref="D28" si="40">D19</f>
        <v>159.62800000000004</v>
      </c>
      <c r="E28" s="93">
        <f t="shared" ref="E28:R28" si="41">E19</f>
        <v>78.126999999999995</v>
      </c>
      <c r="F28" s="93">
        <f t="shared" si="41"/>
        <v>76.850999999999999</v>
      </c>
      <c r="G28" s="91">
        <f t="shared" si="41"/>
        <v>36.333999999999996</v>
      </c>
      <c r="H28" s="91">
        <f t="shared" si="41"/>
        <v>0.32700000000000001</v>
      </c>
      <c r="I28" s="91">
        <f t="shared" si="41"/>
        <v>0</v>
      </c>
      <c r="J28" s="91">
        <f t="shared" ref="J28:P28" si="42">J19</f>
        <v>0.32700000000000001</v>
      </c>
      <c r="K28" s="27">
        <f t="shared" si="42"/>
        <v>2.2559999999999998</v>
      </c>
      <c r="L28" s="91">
        <f t="shared" si="42"/>
        <v>0</v>
      </c>
      <c r="M28" s="27">
        <f t="shared" si="42"/>
        <v>8.3019999999999996</v>
      </c>
      <c r="N28" s="91">
        <f t="shared" si="42"/>
        <v>0</v>
      </c>
      <c r="O28" s="27">
        <f t="shared" si="42"/>
        <v>25.776</v>
      </c>
      <c r="P28" s="91">
        <f t="shared" si="42"/>
        <v>0</v>
      </c>
      <c r="Q28" s="91">
        <f t="shared" si="41"/>
        <v>76.524000000000001</v>
      </c>
      <c r="R28" s="91">
        <f t="shared" si="41"/>
        <v>-36.006999999999998</v>
      </c>
      <c r="S28" s="92">
        <f t="shared" si="24"/>
        <v>-0.99100016513458467</v>
      </c>
      <c r="T28" s="102" t="s">
        <v>384</v>
      </c>
    </row>
    <row r="29" spans="1:20" ht="31.5">
      <c r="A29" s="28" t="s">
        <v>25</v>
      </c>
      <c r="B29" s="29" t="s">
        <v>163</v>
      </c>
      <c r="C29" s="30" t="s">
        <v>23</v>
      </c>
      <c r="D29" s="46">
        <f t="shared" ref="D29" si="43">SUM(D30,D44,D49,D64)</f>
        <v>11.864000000000001</v>
      </c>
      <c r="E29" s="46">
        <f t="shared" ref="E29:R29" si="44">SUM(E30,E44,E49,E64)</f>
        <v>11.864000000000001</v>
      </c>
      <c r="F29" s="46">
        <f t="shared" si="44"/>
        <v>0</v>
      </c>
      <c r="G29" s="46">
        <f t="shared" si="44"/>
        <v>0</v>
      </c>
      <c r="H29" s="46">
        <f t="shared" si="44"/>
        <v>0</v>
      </c>
      <c r="I29" s="46">
        <f t="shared" si="44"/>
        <v>0</v>
      </c>
      <c r="J29" s="46">
        <f t="shared" ref="J29:P29" si="45">SUM(J30,J44,J49,J64)</f>
        <v>0</v>
      </c>
      <c r="K29" s="46">
        <f t="shared" ref="K29" si="46">K30+K44+K49+K64</f>
        <v>0</v>
      </c>
      <c r="L29" s="46">
        <f t="shared" si="45"/>
        <v>0</v>
      </c>
      <c r="M29" s="46">
        <f t="shared" ref="M29" si="47">M30+M44+M49+M64</f>
        <v>0</v>
      </c>
      <c r="N29" s="46">
        <f t="shared" si="45"/>
        <v>0</v>
      </c>
      <c r="O29" s="46">
        <f t="shared" ref="O29" si="48">O30+O44+O49+O64</f>
        <v>0</v>
      </c>
      <c r="P29" s="46">
        <f t="shared" si="45"/>
        <v>0</v>
      </c>
      <c r="Q29" s="46">
        <f t="shared" si="44"/>
        <v>0</v>
      </c>
      <c r="R29" s="46">
        <f t="shared" si="44"/>
        <v>0</v>
      </c>
      <c r="S29" s="82">
        <f t="shared" ref="S29:S39" si="49">IF(H29&gt;0,(IF((SUM(G29)=0), 1,(H29/SUM(G29)-1))),(IF((SUM(G29)=0), 0,(H29/SUM(G29)-1))))</f>
        <v>0</v>
      </c>
      <c r="T29" s="103" t="s">
        <v>384</v>
      </c>
    </row>
    <row r="30" spans="1:20" ht="47.25">
      <c r="A30" s="31" t="s">
        <v>26</v>
      </c>
      <c r="B30" s="32" t="s">
        <v>164</v>
      </c>
      <c r="C30" s="33" t="s">
        <v>23</v>
      </c>
      <c r="D30" s="47">
        <f t="shared" ref="D30" si="50">SUM(D31,D37,D42)</f>
        <v>11.617000000000001</v>
      </c>
      <c r="E30" s="47">
        <f t="shared" ref="E30:R30" si="51">SUM(E31,E37,E42)</f>
        <v>11.617000000000001</v>
      </c>
      <c r="F30" s="47">
        <f t="shared" si="51"/>
        <v>0</v>
      </c>
      <c r="G30" s="47">
        <f t="shared" ref="G30" si="52">SUM(G31,G37,G42)</f>
        <v>0</v>
      </c>
      <c r="H30" s="47">
        <f t="shared" si="51"/>
        <v>0</v>
      </c>
      <c r="I30" s="47">
        <f t="shared" si="51"/>
        <v>0</v>
      </c>
      <c r="J30" s="47">
        <f t="shared" ref="J30:P30" si="53">SUM(J31,J37,J42)</f>
        <v>0</v>
      </c>
      <c r="K30" s="47">
        <f t="shared" ref="K30" si="54">K31+K37+K42</f>
        <v>0</v>
      </c>
      <c r="L30" s="47">
        <f t="shared" si="53"/>
        <v>0</v>
      </c>
      <c r="M30" s="47">
        <f t="shared" ref="M30" si="55">M31+M37+M42</f>
        <v>0</v>
      </c>
      <c r="N30" s="47">
        <f t="shared" si="53"/>
        <v>0</v>
      </c>
      <c r="O30" s="47">
        <f t="shared" ref="O30" si="56">O31+O37+O42</f>
        <v>0</v>
      </c>
      <c r="P30" s="47">
        <f t="shared" si="53"/>
        <v>0</v>
      </c>
      <c r="Q30" s="47">
        <f t="shared" si="51"/>
        <v>0</v>
      </c>
      <c r="R30" s="47">
        <f t="shared" si="51"/>
        <v>0</v>
      </c>
      <c r="S30" s="83">
        <f t="shared" si="49"/>
        <v>0</v>
      </c>
      <c r="T30" s="104" t="s">
        <v>384</v>
      </c>
    </row>
    <row r="31" spans="1:20" ht="63">
      <c r="A31" s="34" t="s">
        <v>27</v>
      </c>
      <c r="B31" s="35" t="s">
        <v>165</v>
      </c>
      <c r="C31" s="36" t="s">
        <v>23</v>
      </c>
      <c r="D31" s="48">
        <f t="shared" ref="D31" si="57">SUM(D32,D34)</f>
        <v>3.4060000000000001</v>
      </c>
      <c r="E31" s="48">
        <f t="shared" ref="E31:R31" si="58">SUM(E32,E34)</f>
        <v>3.4060000000000001</v>
      </c>
      <c r="F31" s="48">
        <f t="shared" si="58"/>
        <v>0</v>
      </c>
      <c r="G31" s="48">
        <f t="shared" ref="G31" si="59">SUM(G32,G34)</f>
        <v>0</v>
      </c>
      <c r="H31" s="48">
        <f t="shared" si="58"/>
        <v>0</v>
      </c>
      <c r="I31" s="48">
        <f t="shared" si="58"/>
        <v>0</v>
      </c>
      <c r="J31" s="48">
        <f t="shared" ref="J31:P31" si="60">SUM(J32,J34)</f>
        <v>0</v>
      </c>
      <c r="K31" s="48">
        <f t="shared" ref="K31" si="61">K32+K34</f>
        <v>0</v>
      </c>
      <c r="L31" s="48">
        <f t="shared" si="60"/>
        <v>0</v>
      </c>
      <c r="M31" s="48">
        <f t="shared" ref="M31" si="62">M32+M34</f>
        <v>0</v>
      </c>
      <c r="N31" s="48">
        <f t="shared" si="60"/>
        <v>0</v>
      </c>
      <c r="O31" s="48">
        <f t="shared" ref="O31" si="63">O32+O34</f>
        <v>0</v>
      </c>
      <c r="P31" s="48">
        <f t="shared" si="60"/>
        <v>0</v>
      </c>
      <c r="Q31" s="48">
        <f t="shared" si="58"/>
        <v>0</v>
      </c>
      <c r="R31" s="48">
        <f t="shared" si="58"/>
        <v>0</v>
      </c>
      <c r="S31" s="73">
        <f t="shared" si="49"/>
        <v>0</v>
      </c>
      <c r="T31" s="105" t="s">
        <v>384</v>
      </c>
    </row>
    <row r="32" spans="1:20">
      <c r="A32" s="11" t="s">
        <v>28</v>
      </c>
      <c r="B32" s="12" t="s">
        <v>29</v>
      </c>
      <c r="C32" s="5" t="s">
        <v>23</v>
      </c>
      <c r="D32" s="6">
        <f t="shared" ref="D32:R32" si="64">SUM(D33:D33)</f>
        <v>2.1930000000000001</v>
      </c>
      <c r="E32" s="6">
        <f t="shared" si="64"/>
        <v>2.1930000000000001</v>
      </c>
      <c r="F32" s="6">
        <f t="shared" si="64"/>
        <v>0</v>
      </c>
      <c r="G32" s="6">
        <f t="shared" si="64"/>
        <v>0</v>
      </c>
      <c r="H32" s="6">
        <f t="shared" si="64"/>
        <v>0</v>
      </c>
      <c r="I32" s="6">
        <f t="shared" si="64"/>
        <v>0</v>
      </c>
      <c r="J32" s="6">
        <f t="shared" si="64"/>
        <v>0</v>
      </c>
      <c r="K32" s="6">
        <f t="shared" ref="K32" si="65">K33</f>
        <v>0</v>
      </c>
      <c r="L32" s="6">
        <f t="shared" si="64"/>
        <v>0</v>
      </c>
      <c r="M32" s="6">
        <f t="shared" ref="M32" si="66">M33</f>
        <v>0</v>
      </c>
      <c r="N32" s="6">
        <f t="shared" si="64"/>
        <v>0</v>
      </c>
      <c r="O32" s="6">
        <f t="shared" ref="O32" si="67">O33</f>
        <v>0</v>
      </c>
      <c r="P32" s="6">
        <f t="shared" si="64"/>
        <v>0</v>
      </c>
      <c r="Q32" s="6">
        <f t="shared" si="64"/>
        <v>0</v>
      </c>
      <c r="R32" s="6">
        <f t="shared" si="64"/>
        <v>0</v>
      </c>
      <c r="S32" s="79">
        <f t="shared" si="49"/>
        <v>0</v>
      </c>
      <c r="T32" s="100" t="s">
        <v>384</v>
      </c>
    </row>
    <row r="33" spans="1:20" ht="141.75">
      <c r="A33" s="14" t="s">
        <v>166</v>
      </c>
      <c r="B33" s="23" t="s">
        <v>167</v>
      </c>
      <c r="C33" s="37" t="s">
        <v>168</v>
      </c>
      <c r="D33" s="37">
        <v>2.1930000000000001</v>
      </c>
      <c r="E33" s="37">
        <v>2.1930000000000001</v>
      </c>
      <c r="F33" s="55">
        <v>0</v>
      </c>
      <c r="G33" s="53">
        <f t="shared" ref="G33" si="68">I33+K33+M33+O33</f>
        <v>0</v>
      </c>
      <c r="H33" s="54">
        <f>J33+L33+N33+P33</f>
        <v>0</v>
      </c>
      <c r="I33" s="54">
        <v>0</v>
      </c>
      <c r="J33" s="54">
        <v>0</v>
      </c>
      <c r="K33" s="37">
        <v>0</v>
      </c>
      <c r="L33" s="54">
        <v>0</v>
      </c>
      <c r="M33" s="37">
        <v>0</v>
      </c>
      <c r="N33" s="54">
        <v>0</v>
      </c>
      <c r="O33" s="37">
        <v>0</v>
      </c>
      <c r="P33" s="54">
        <v>0</v>
      </c>
      <c r="Q33" s="55">
        <v>0</v>
      </c>
      <c r="R33" s="56">
        <f>H33-G33</f>
        <v>0</v>
      </c>
      <c r="S33" s="57">
        <f t="shared" si="49"/>
        <v>0</v>
      </c>
      <c r="T33" s="106" t="s">
        <v>427</v>
      </c>
    </row>
    <row r="34" spans="1:20">
      <c r="A34" s="19" t="s">
        <v>48</v>
      </c>
      <c r="B34" s="22" t="s">
        <v>65</v>
      </c>
      <c r="C34" s="21" t="s">
        <v>23</v>
      </c>
      <c r="D34" s="7">
        <f t="shared" ref="D34:R34" si="69">SUM(D35,D36)</f>
        <v>1.2130000000000001</v>
      </c>
      <c r="E34" s="7">
        <f t="shared" si="69"/>
        <v>1.2130000000000001</v>
      </c>
      <c r="F34" s="7">
        <f t="shared" si="69"/>
        <v>0</v>
      </c>
      <c r="G34" s="7">
        <f t="shared" si="69"/>
        <v>0</v>
      </c>
      <c r="H34" s="7">
        <f t="shared" si="69"/>
        <v>0</v>
      </c>
      <c r="I34" s="7">
        <f t="shared" si="69"/>
        <v>0</v>
      </c>
      <c r="J34" s="7">
        <f t="shared" ref="J34:P34" si="70">SUM(J35,J36)</f>
        <v>0</v>
      </c>
      <c r="K34" s="7">
        <f t="shared" ref="K34" si="71">SUM(K35:K36)</f>
        <v>0</v>
      </c>
      <c r="L34" s="7">
        <f t="shared" si="70"/>
        <v>0</v>
      </c>
      <c r="M34" s="7">
        <f t="shared" ref="M34" si="72">SUM(M35:M36)</f>
        <v>0</v>
      </c>
      <c r="N34" s="7">
        <f t="shared" si="70"/>
        <v>0</v>
      </c>
      <c r="O34" s="7">
        <f t="shared" ref="O34" si="73">SUM(O35:O36)</f>
        <v>0</v>
      </c>
      <c r="P34" s="7">
        <f t="shared" si="70"/>
        <v>0</v>
      </c>
      <c r="Q34" s="7">
        <f t="shared" si="69"/>
        <v>0</v>
      </c>
      <c r="R34" s="7">
        <f t="shared" si="69"/>
        <v>0</v>
      </c>
      <c r="S34" s="80">
        <f t="shared" si="49"/>
        <v>0</v>
      </c>
      <c r="T34" s="101" t="s">
        <v>384</v>
      </c>
    </row>
    <row r="35" spans="1:20" ht="31.5" customHeight="1">
      <c r="A35" s="14" t="s">
        <v>169</v>
      </c>
      <c r="B35" s="38" t="s">
        <v>139</v>
      </c>
      <c r="C35" s="37" t="s">
        <v>140</v>
      </c>
      <c r="D35" s="52">
        <v>0.224</v>
      </c>
      <c r="E35" s="59">
        <v>0.224</v>
      </c>
      <c r="F35" s="55">
        <f t="shared" ref="F35:F82" si="74">D35-E35</f>
        <v>0</v>
      </c>
      <c r="G35" s="53">
        <f t="shared" ref="G35:G36" si="75">I35+K35+M35+O35</f>
        <v>0</v>
      </c>
      <c r="H35" s="54">
        <f t="shared" ref="H35:H36" si="76">J35+L35+N35+P35</f>
        <v>0</v>
      </c>
      <c r="I35" s="54">
        <v>0</v>
      </c>
      <c r="J35" s="54">
        <v>0</v>
      </c>
      <c r="K35" s="52">
        <v>0</v>
      </c>
      <c r="L35" s="54">
        <v>0</v>
      </c>
      <c r="M35" s="52">
        <v>0</v>
      </c>
      <c r="N35" s="54">
        <v>0</v>
      </c>
      <c r="O35" s="52">
        <v>0</v>
      </c>
      <c r="P35" s="54">
        <v>0</v>
      </c>
      <c r="Q35" s="55">
        <f t="shared" ref="Q35" si="77">F35-H35</f>
        <v>0</v>
      </c>
      <c r="R35" s="56">
        <f>H35-G35</f>
        <v>0</v>
      </c>
      <c r="S35" s="57">
        <f t="shared" si="49"/>
        <v>0</v>
      </c>
      <c r="T35" s="107" t="s">
        <v>428</v>
      </c>
    </row>
    <row r="36" spans="1:20" ht="94.5">
      <c r="A36" s="14" t="s">
        <v>170</v>
      </c>
      <c r="B36" s="18" t="s">
        <v>171</v>
      </c>
      <c r="C36" s="37" t="s">
        <v>172</v>
      </c>
      <c r="D36" s="37">
        <v>0.98899999999999999</v>
      </c>
      <c r="E36" s="37">
        <v>0.98899999999999999</v>
      </c>
      <c r="F36" s="55">
        <v>0</v>
      </c>
      <c r="G36" s="53">
        <f t="shared" si="75"/>
        <v>0</v>
      </c>
      <c r="H36" s="54">
        <f t="shared" si="76"/>
        <v>0</v>
      </c>
      <c r="I36" s="54">
        <v>0</v>
      </c>
      <c r="J36" s="54">
        <v>0</v>
      </c>
      <c r="K36" s="37">
        <v>0</v>
      </c>
      <c r="L36" s="54">
        <v>0</v>
      </c>
      <c r="M36" s="37">
        <v>0</v>
      </c>
      <c r="N36" s="54">
        <v>0</v>
      </c>
      <c r="O36" s="37">
        <v>0</v>
      </c>
      <c r="P36" s="54">
        <v>0</v>
      </c>
      <c r="Q36" s="55">
        <v>0</v>
      </c>
      <c r="R36" s="56">
        <f>H36-G36</f>
        <v>0</v>
      </c>
      <c r="S36" s="57">
        <f t="shared" si="49"/>
        <v>0</v>
      </c>
      <c r="T36" s="107" t="s">
        <v>427</v>
      </c>
    </row>
    <row r="37" spans="1:20" ht="63">
      <c r="A37" s="34" t="s">
        <v>53</v>
      </c>
      <c r="B37" s="35" t="s">
        <v>173</v>
      </c>
      <c r="C37" s="36" t="s">
        <v>23</v>
      </c>
      <c r="D37" s="48">
        <f t="shared" ref="D37:R37" si="78">SUM(D38)</f>
        <v>8.2110000000000003</v>
      </c>
      <c r="E37" s="48">
        <f t="shared" si="78"/>
        <v>8.2110000000000003</v>
      </c>
      <c r="F37" s="48">
        <f t="shared" si="78"/>
        <v>0</v>
      </c>
      <c r="G37" s="48">
        <f t="shared" si="78"/>
        <v>0</v>
      </c>
      <c r="H37" s="48">
        <f t="shared" si="78"/>
        <v>0</v>
      </c>
      <c r="I37" s="48">
        <f t="shared" si="78"/>
        <v>0</v>
      </c>
      <c r="J37" s="48">
        <f t="shared" si="78"/>
        <v>0</v>
      </c>
      <c r="K37" s="48">
        <f t="shared" ref="K37" si="79">K38</f>
        <v>0</v>
      </c>
      <c r="L37" s="48">
        <f t="shared" si="78"/>
        <v>0</v>
      </c>
      <c r="M37" s="48">
        <f t="shared" ref="M37" si="80">M38</f>
        <v>0</v>
      </c>
      <c r="N37" s="48">
        <f t="shared" si="78"/>
        <v>0</v>
      </c>
      <c r="O37" s="48">
        <f t="shared" ref="O37" si="81">O38</f>
        <v>0</v>
      </c>
      <c r="P37" s="48">
        <f t="shared" si="78"/>
        <v>0</v>
      </c>
      <c r="Q37" s="48">
        <f t="shared" si="78"/>
        <v>0</v>
      </c>
      <c r="R37" s="48">
        <f t="shared" si="78"/>
        <v>0</v>
      </c>
      <c r="S37" s="73">
        <f t="shared" si="49"/>
        <v>0</v>
      </c>
      <c r="T37" s="105" t="s">
        <v>384</v>
      </c>
    </row>
    <row r="38" spans="1:20">
      <c r="A38" s="19" t="s">
        <v>174</v>
      </c>
      <c r="B38" s="22" t="s">
        <v>65</v>
      </c>
      <c r="C38" s="21" t="s">
        <v>23</v>
      </c>
      <c r="D38" s="7">
        <f t="shared" ref="D38" si="82">SUM(D39:D41)</f>
        <v>8.2110000000000003</v>
      </c>
      <c r="E38" s="7">
        <f t="shared" ref="E38:R38" si="83">SUM(E39:E41)</f>
        <v>8.2110000000000003</v>
      </c>
      <c r="F38" s="7">
        <f t="shared" si="83"/>
        <v>0</v>
      </c>
      <c r="G38" s="7">
        <f t="shared" si="83"/>
        <v>0</v>
      </c>
      <c r="H38" s="7">
        <f t="shared" si="83"/>
        <v>0</v>
      </c>
      <c r="I38" s="7">
        <f t="shared" si="83"/>
        <v>0</v>
      </c>
      <c r="J38" s="7">
        <f t="shared" ref="J38:P38" si="84">SUM(J39:J41)</f>
        <v>0</v>
      </c>
      <c r="K38" s="7">
        <f t="shared" ref="K38" si="85">SUM(K39:K41)</f>
        <v>0</v>
      </c>
      <c r="L38" s="7">
        <f t="shared" si="84"/>
        <v>0</v>
      </c>
      <c r="M38" s="7">
        <f t="shared" ref="M38" si="86">SUM(M39:M41)</f>
        <v>0</v>
      </c>
      <c r="N38" s="7">
        <f t="shared" si="84"/>
        <v>0</v>
      </c>
      <c r="O38" s="7">
        <f t="shared" ref="O38" si="87">SUM(O39:O41)</f>
        <v>0</v>
      </c>
      <c r="P38" s="7">
        <f t="shared" si="84"/>
        <v>0</v>
      </c>
      <c r="Q38" s="7">
        <f t="shared" si="83"/>
        <v>0</v>
      </c>
      <c r="R38" s="7">
        <f t="shared" si="83"/>
        <v>0</v>
      </c>
      <c r="S38" s="80">
        <f t="shared" si="49"/>
        <v>0</v>
      </c>
      <c r="T38" s="101" t="s">
        <v>384</v>
      </c>
    </row>
    <row r="39" spans="1:20" ht="31.5" customHeight="1">
      <c r="A39" s="14" t="s">
        <v>175</v>
      </c>
      <c r="B39" s="38" t="s">
        <v>141</v>
      </c>
      <c r="C39" s="37" t="s">
        <v>142</v>
      </c>
      <c r="D39" s="52">
        <v>7.48</v>
      </c>
      <c r="E39" s="59">
        <v>7.48</v>
      </c>
      <c r="F39" s="55">
        <f t="shared" si="74"/>
        <v>0</v>
      </c>
      <c r="G39" s="53">
        <f t="shared" ref="G39" si="88">I39+K39+M39+O39</f>
        <v>0</v>
      </c>
      <c r="H39" s="54">
        <f t="shared" ref="H39:H41" si="89">J39+L39+N39+P39</f>
        <v>0</v>
      </c>
      <c r="I39" s="54">
        <v>0</v>
      </c>
      <c r="J39" s="54">
        <v>0</v>
      </c>
      <c r="K39" s="52">
        <v>0</v>
      </c>
      <c r="L39" s="54">
        <v>0</v>
      </c>
      <c r="M39" s="52">
        <v>0</v>
      </c>
      <c r="N39" s="54">
        <v>0</v>
      </c>
      <c r="O39" s="52">
        <v>0</v>
      </c>
      <c r="P39" s="54">
        <v>0</v>
      </c>
      <c r="Q39" s="55">
        <f>F39-H39</f>
        <v>0</v>
      </c>
      <c r="R39" s="56">
        <f>H39-G39</f>
        <v>0</v>
      </c>
      <c r="S39" s="57">
        <f t="shared" si="49"/>
        <v>0</v>
      </c>
      <c r="T39" s="107" t="s">
        <v>428</v>
      </c>
    </row>
    <row r="40" spans="1:20" ht="126">
      <c r="A40" s="14" t="s">
        <v>176</v>
      </c>
      <c r="B40" s="38" t="s">
        <v>177</v>
      </c>
      <c r="C40" s="37" t="s">
        <v>178</v>
      </c>
      <c r="D40" s="37">
        <v>0.65600000000000003</v>
      </c>
      <c r="E40" s="37">
        <v>0.65600000000000003</v>
      </c>
      <c r="F40" s="55">
        <f t="shared" si="74"/>
        <v>0</v>
      </c>
      <c r="G40" s="53">
        <f t="shared" ref="G40:G41" si="90">I40+K40+M40+O40</f>
        <v>0</v>
      </c>
      <c r="H40" s="54">
        <f t="shared" si="89"/>
        <v>0</v>
      </c>
      <c r="I40" s="54">
        <v>0</v>
      </c>
      <c r="J40" s="54">
        <v>0</v>
      </c>
      <c r="K40" s="37">
        <v>0</v>
      </c>
      <c r="L40" s="54">
        <v>0</v>
      </c>
      <c r="M40" s="37">
        <v>0</v>
      </c>
      <c r="N40" s="54">
        <v>0</v>
      </c>
      <c r="O40" s="37">
        <v>0</v>
      </c>
      <c r="P40" s="54">
        <v>0</v>
      </c>
      <c r="Q40" s="55">
        <f t="shared" ref="Q40:Q41" si="91">F40-H40</f>
        <v>0</v>
      </c>
      <c r="R40" s="56">
        <f t="shared" ref="R40:R41" si="92">H40-G40</f>
        <v>0</v>
      </c>
      <c r="S40" s="57">
        <f t="shared" ref="S40:S41" si="93">IF(H40&gt;0,(IF((SUM(G40)=0), 1,(H40/SUM(G40)-1))),(IF((SUM(G40)=0), 0,(H40/SUM(G40)-1))))</f>
        <v>0</v>
      </c>
      <c r="T40" s="107" t="s">
        <v>429</v>
      </c>
    </row>
    <row r="41" spans="1:20" ht="63">
      <c r="A41" s="14" t="s">
        <v>179</v>
      </c>
      <c r="B41" s="38" t="s">
        <v>180</v>
      </c>
      <c r="C41" s="37" t="s">
        <v>181</v>
      </c>
      <c r="D41" s="37">
        <v>7.4999999999999997E-2</v>
      </c>
      <c r="E41" s="37">
        <v>7.4999999999999997E-2</v>
      </c>
      <c r="F41" s="55">
        <f t="shared" si="74"/>
        <v>0</v>
      </c>
      <c r="G41" s="53">
        <f t="shared" si="90"/>
        <v>0</v>
      </c>
      <c r="H41" s="54">
        <f t="shared" si="89"/>
        <v>0</v>
      </c>
      <c r="I41" s="54">
        <v>0</v>
      </c>
      <c r="J41" s="54">
        <v>0</v>
      </c>
      <c r="K41" s="37">
        <v>0</v>
      </c>
      <c r="L41" s="54">
        <v>0</v>
      </c>
      <c r="M41" s="37">
        <v>0</v>
      </c>
      <c r="N41" s="54">
        <v>0</v>
      </c>
      <c r="O41" s="37">
        <v>0</v>
      </c>
      <c r="P41" s="54">
        <v>0</v>
      </c>
      <c r="Q41" s="55">
        <f t="shared" si="91"/>
        <v>0</v>
      </c>
      <c r="R41" s="56">
        <f t="shared" si="92"/>
        <v>0</v>
      </c>
      <c r="S41" s="57">
        <f t="shared" si="93"/>
        <v>0</v>
      </c>
      <c r="T41" s="107" t="s">
        <v>429</v>
      </c>
    </row>
    <row r="42" spans="1:20" ht="63">
      <c r="A42" s="34" t="s">
        <v>182</v>
      </c>
      <c r="B42" s="35" t="s">
        <v>183</v>
      </c>
      <c r="C42" s="36" t="s">
        <v>23</v>
      </c>
      <c r="D42" s="49">
        <f t="shared" ref="D42:R42" si="94">SUM(D43)</f>
        <v>0</v>
      </c>
      <c r="E42" s="49">
        <f t="shared" si="94"/>
        <v>0</v>
      </c>
      <c r="F42" s="49">
        <f t="shared" si="94"/>
        <v>0</v>
      </c>
      <c r="G42" s="49">
        <f t="shared" si="94"/>
        <v>0</v>
      </c>
      <c r="H42" s="49">
        <f t="shared" si="94"/>
        <v>0</v>
      </c>
      <c r="I42" s="49">
        <f t="shared" si="94"/>
        <v>0</v>
      </c>
      <c r="J42" s="49">
        <f t="shared" si="94"/>
        <v>0</v>
      </c>
      <c r="K42" s="48">
        <f t="shared" ref="K42" si="95">K43</f>
        <v>0</v>
      </c>
      <c r="L42" s="49">
        <f t="shared" si="94"/>
        <v>0</v>
      </c>
      <c r="M42" s="48">
        <f t="shared" ref="M42" si="96">M43</f>
        <v>0</v>
      </c>
      <c r="N42" s="49">
        <f t="shared" si="94"/>
        <v>0</v>
      </c>
      <c r="O42" s="48">
        <f t="shared" ref="O42" si="97">O43</f>
        <v>0</v>
      </c>
      <c r="P42" s="49">
        <f t="shared" si="94"/>
        <v>0</v>
      </c>
      <c r="Q42" s="49">
        <f t="shared" si="94"/>
        <v>0</v>
      </c>
      <c r="R42" s="49">
        <f t="shared" si="94"/>
        <v>0</v>
      </c>
      <c r="S42" s="73">
        <f>IF(H42&gt;0,(IF((SUM(G42)=0), 1,(H42/SUM(G42)-1))),(IF((SUM(G42)=0), 0,(H42/SUM(G42)-1))))</f>
        <v>0</v>
      </c>
      <c r="T42" s="105" t="s">
        <v>384</v>
      </c>
    </row>
    <row r="43" spans="1:20">
      <c r="A43" s="25" t="s">
        <v>24</v>
      </c>
      <c r="B43" s="25" t="s">
        <v>24</v>
      </c>
      <c r="C43" s="25" t="s">
        <v>24</v>
      </c>
      <c r="D43" s="55">
        <v>0</v>
      </c>
      <c r="E43" s="55">
        <v>0</v>
      </c>
      <c r="F43" s="55">
        <f t="shared" si="74"/>
        <v>0</v>
      </c>
      <c r="G43" s="53">
        <f t="shared" ref="G43" si="98">I43+K43+M43+O43</f>
        <v>0</v>
      </c>
      <c r="H43" s="54">
        <f t="shared" ref="H43" si="99">J43+L43+N43+P43</f>
        <v>0</v>
      </c>
      <c r="I43" s="54">
        <v>0</v>
      </c>
      <c r="J43" s="54">
        <v>0</v>
      </c>
      <c r="K43" s="42">
        <v>0</v>
      </c>
      <c r="L43" s="54">
        <v>0</v>
      </c>
      <c r="M43" s="42">
        <v>0</v>
      </c>
      <c r="N43" s="54">
        <v>0</v>
      </c>
      <c r="O43" s="42">
        <v>0</v>
      </c>
      <c r="P43" s="54">
        <v>0</v>
      </c>
      <c r="Q43" s="55">
        <f>F43-H43</f>
        <v>0</v>
      </c>
      <c r="R43" s="56">
        <f t="shared" ref="R43" si="100">H43-G43</f>
        <v>0</v>
      </c>
      <c r="S43" s="57">
        <f t="shared" ref="S43" si="101">IF(H43&gt;0,(IF((SUM(G43)=0), 1,(H43/SUM(G43)-1))),(IF((SUM(G43)=0), 0,(H43/SUM(G43)-1))))</f>
        <v>0</v>
      </c>
      <c r="T43" s="107" t="s">
        <v>430</v>
      </c>
    </row>
    <row r="44" spans="1:20" ht="47.25">
      <c r="A44" s="31" t="s">
        <v>184</v>
      </c>
      <c r="B44" s="32" t="s">
        <v>185</v>
      </c>
      <c r="C44" s="33" t="s">
        <v>23</v>
      </c>
      <c r="D44" s="47">
        <f t="shared" ref="D44:R44" si="102">SUM(D45,D47)</f>
        <v>0</v>
      </c>
      <c r="E44" s="47">
        <f t="shared" si="102"/>
        <v>0</v>
      </c>
      <c r="F44" s="47">
        <f t="shared" si="102"/>
        <v>0</v>
      </c>
      <c r="G44" s="47">
        <f t="shared" si="102"/>
        <v>0</v>
      </c>
      <c r="H44" s="47">
        <f t="shared" si="102"/>
        <v>0</v>
      </c>
      <c r="I44" s="47">
        <f t="shared" si="102"/>
        <v>0</v>
      </c>
      <c r="J44" s="47">
        <f t="shared" ref="J44:P44" si="103">SUM(J45,J47)</f>
        <v>0</v>
      </c>
      <c r="K44" s="47">
        <f t="shared" ref="K44" si="104">K45+K47</f>
        <v>0</v>
      </c>
      <c r="L44" s="47">
        <f t="shared" si="103"/>
        <v>0</v>
      </c>
      <c r="M44" s="47">
        <f t="shared" ref="M44" si="105">M45+M47</f>
        <v>0</v>
      </c>
      <c r="N44" s="47">
        <f t="shared" si="103"/>
        <v>0</v>
      </c>
      <c r="O44" s="47">
        <f t="shared" ref="O44" si="106">O45+O47</f>
        <v>0</v>
      </c>
      <c r="P44" s="47">
        <f t="shared" si="103"/>
        <v>0</v>
      </c>
      <c r="Q44" s="47">
        <f t="shared" si="102"/>
        <v>0</v>
      </c>
      <c r="R44" s="85">
        <f t="shared" si="102"/>
        <v>0</v>
      </c>
      <c r="S44" s="86">
        <f>IF(H44&gt;0,(IF((SUM(G44)=0), 1,(H44/SUM(G44)-1))),(IF((SUM(G44)=0), 0,(H44/SUM(G44)-1))))</f>
        <v>0</v>
      </c>
      <c r="T44" s="104" t="s">
        <v>384</v>
      </c>
    </row>
    <row r="45" spans="1:20" ht="78.75">
      <c r="A45" s="34" t="s">
        <v>186</v>
      </c>
      <c r="B45" s="35" t="s">
        <v>187</v>
      </c>
      <c r="C45" s="36" t="s">
        <v>23</v>
      </c>
      <c r="D45" s="49">
        <f t="shared" ref="D45:R45" si="107">SUM(D46)</f>
        <v>0</v>
      </c>
      <c r="E45" s="49">
        <f t="shared" si="107"/>
        <v>0</v>
      </c>
      <c r="F45" s="49">
        <f t="shared" si="107"/>
        <v>0</v>
      </c>
      <c r="G45" s="49">
        <f t="shared" si="107"/>
        <v>0</v>
      </c>
      <c r="H45" s="49">
        <f t="shared" si="107"/>
        <v>0</v>
      </c>
      <c r="I45" s="49">
        <f t="shared" si="107"/>
        <v>0</v>
      </c>
      <c r="J45" s="49">
        <f t="shared" si="107"/>
        <v>0</v>
      </c>
      <c r="K45" s="48">
        <f t="shared" ref="K45" si="108">K46</f>
        <v>0</v>
      </c>
      <c r="L45" s="49">
        <f t="shared" si="107"/>
        <v>0</v>
      </c>
      <c r="M45" s="48">
        <f t="shared" ref="M45" si="109">M46</f>
        <v>0</v>
      </c>
      <c r="N45" s="49">
        <f t="shared" si="107"/>
        <v>0</v>
      </c>
      <c r="O45" s="48">
        <f t="shared" ref="O45" si="110">O46</f>
        <v>0</v>
      </c>
      <c r="P45" s="49">
        <f t="shared" si="107"/>
        <v>0</v>
      </c>
      <c r="Q45" s="49">
        <f t="shared" si="107"/>
        <v>0</v>
      </c>
      <c r="R45" s="49">
        <f t="shared" si="107"/>
        <v>0</v>
      </c>
      <c r="S45" s="73">
        <f>IF(H45&gt;0,(IF((SUM(G45)=0), 1,(H45/SUM(G45)-1))),(IF((SUM(G45)=0), 0,(H45/SUM(G45)-1))))</f>
        <v>0</v>
      </c>
      <c r="T45" s="105" t="s">
        <v>384</v>
      </c>
    </row>
    <row r="46" spans="1:20">
      <c r="A46" s="25" t="s">
        <v>24</v>
      </c>
      <c r="B46" s="25" t="s">
        <v>24</v>
      </c>
      <c r="C46" s="25" t="s">
        <v>24</v>
      </c>
      <c r="D46" s="55">
        <v>0</v>
      </c>
      <c r="E46" s="55">
        <v>0</v>
      </c>
      <c r="F46" s="55">
        <f t="shared" ref="F46" si="111">D46-E46</f>
        <v>0</v>
      </c>
      <c r="G46" s="53">
        <f t="shared" ref="G46" si="112">I46+K46+M46+O46</f>
        <v>0</v>
      </c>
      <c r="H46" s="54">
        <f t="shared" ref="H46" si="113">J46+L46+N46+P46</f>
        <v>0</v>
      </c>
      <c r="I46" s="54">
        <v>0</v>
      </c>
      <c r="J46" s="54">
        <v>0</v>
      </c>
      <c r="K46" s="42">
        <v>0</v>
      </c>
      <c r="L46" s="54">
        <v>0</v>
      </c>
      <c r="M46" s="42">
        <v>0</v>
      </c>
      <c r="N46" s="54">
        <v>0</v>
      </c>
      <c r="O46" s="42">
        <v>0</v>
      </c>
      <c r="P46" s="54">
        <v>0</v>
      </c>
      <c r="Q46" s="55">
        <f>F46-H46</f>
        <v>0</v>
      </c>
      <c r="R46" s="56">
        <f t="shared" ref="R46" si="114">H46-G46</f>
        <v>0</v>
      </c>
      <c r="S46" s="57">
        <f t="shared" ref="S46" si="115">IF(H46&gt;0,(IF((SUM(G46)=0), 1,(H46/SUM(G46)-1))),(IF((SUM(G46)=0), 0,(H46/SUM(G46)-1))))</f>
        <v>0</v>
      </c>
      <c r="T46" s="107" t="s">
        <v>430</v>
      </c>
    </row>
    <row r="47" spans="1:20" ht="47.25">
      <c r="A47" s="34" t="s">
        <v>188</v>
      </c>
      <c r="B47" s="35" t="s">
        <v>189</v>
      </c>
      <c r="C47" s="36" t="s">
        <v>23</v>
      </c>
      <c r="D47" s="49">
        <f t="shared" ref="D47:R47" si="116">SUM(D48)</f>
        <v>0</v>
      </c>
      <c r="E47" s="49">
        <f t="shared" si="116"/>
        <v>0</v>
      </c>
      <c r="F47" s="49">
        <f t="shared" si="116"/>
        <v>0</v>
      </c>
      <c r="G47" s="49">
        <f t="shared" si="116"/>
        <v>0</v>
      </c>
      <c r="H47" s="49">
        <f t="shared" si="116"/>
        <v>0</v>
      </c>
      <c r="I47" s="49">
        <f t="shared" si="116"/>
        <v>0</v>
      </c>
      <c r="J47" s="49">
        <f t="shared" si="116"/>
        <v>0</v>
      </c>
      <c r="K47" s="48">
        <f t="shared" ref="K47" si="117">K48</f>
        <v>0</v>
      </c>
      <c r="L47" s="49">
        <f t="shared" si="116"/>
        <v>0</v>
      </c>
      <c r="M47" s="48">
        <f t="shared" ref="M47" si="118">M48</f>
        <v>0</v>
      </c>
      <c r="N47" s="49">
        <f t="shared" si="116"/>
        <v>0</v>
      </c>
      <c r="O47" s="48">
        <f t="shared" ref="O47" si="119">O48</f>
        <v>0</v>
      </c>
      <c r="P47" s="49">
        <f t="shared" si="116"/>
        <v>0</v>
      </c>
      <c r="Q47" s="49">
        <f t="shared" si="116"/>
        <v>0</v>
      </c>
      <c r="R47" s="49">
        <f t="shared" si="116"/>
        <v>0</v>
      </c>
      <c r="S47" s="73">
        <f>IF(H47&gt;0,(IF((SUM(G47)=0), 1,(H47/SUM(G47)-1))),(IF((SUM(G47)=0), 0,(H47/SUM(G47)-1))))</f>
        <v>0</v>
      </c>
      <c r="T47" s="105" t="s">
        <v>384</v>
      </c>
    </row>
    <row r="48" spans="1:20">
      <c r="A48" s="25" t="s">
        <v>24</v>
      </c>
      <c r="B48" s="25" t="s">
        <v>24</v>
      </c>
      <c r="C48" s="25" t="s">
        <v>24</v>
      </c>
      <c r="D48" s="55">
        <v>0</v>
      </c>
      <c r="E48" s="55">
        <v>0</v>
      </c>
      <c r="F48" s="55">
        <f t="shared" ref="F48" si="120">D48-E48</f>
        <v>0</v>
      </c>
      <c r="G48" s="53">
        <f t="shared" ref="G48" si="121">I48+K48+M48+O48</f>
        <v>0</v>
      </c>
      <c r="H48" s="54">
        <f t="shared" ref="H48" si="122">J48+L48+N48+P48</f>
        <v>0</v>
      </c>
      <c r="I48" s="54">
        <v>0</v>
      </c>
      <c r="J48" s="54">
        <v>0</v>
      </c>
      <c r="K48" s="42">
        <v>0</v>
      </c>
      <c r="L48" s="54">
        <v>0</v>
      </c>
      <c r="M48" s="42">
        <v>0</v>
      </c>
      <c r="N48" s="54">
        <v>0</v>
      </c>
      <c r="O48" s="42">
        <v>0</v>
      </c>
      <c r="P48" s="54">
        <v>0</v>
      </c>
      <c r="Q48" s="55">
        <f>F48-H48</f>
        <v>0</v>
      </c>
      <c r="R48" s="56">
        <f t="shared" ref="R48" si="123">H48-G48</f>
        <v>0</v>
      </c>
      <c r="S48" s="57">
        <f t="shared" ref="S48" si="124">IF(H48&gt;0,(IF((SUM(G48)=0), 1,(H48/SUM(G48)-1))),(IF((SUM(G48)=0), 0,(H48/SUM(G48)-1))))</f>
        <v>0</v>
      </c>
      <c r="T48" s="107" t="s">
        <v>430</v>
      </c>
    </row>
    <row r="49" spans="1:20" ht="63">
      <c r="A49" s="31" t="s">
        <v>190</v>
      </c>
      <c r="B49" s="32" t="s">
        <v>191</v>
      </c>
      <c r="C49" s="33" t="s">
        <v>23</v>
      </c>
      <c r="D49" s="47">
        <f t="shared" ref="D49:R49" si="125">SUM(D50,D57)</f>
        <v>0</v>
      </c>
      <c r="E49" s="47">
        <f t="shared" si="125"/>
        <v>0</v>
      </c>
      <c r="F49" s="47">
        <f t="shared" si="125"/>
        <v>0</v>
      </c>
      <c r="G49" s="47">
        <f t="shared" ref="G49" si="126">SUM(G50,G57)</f>
        <v>0</v>
      </c>
      <c r="H49" s="47">
        <f t="shared" si="125"/>
        <v>0</v>
      </c>
      <c r="I49" s="47">
        <f t="shared" si="125"/>
        <v>0</v>
      </c>
      <c r="J49" s="47">
        <f t="shared" ref="J49:P49" si="127">SUM(J50,J57)</f>
        <v>0</v>
      </c>
      <c r="K49" s="47">
        <f t="shared" ref="K49" si="128">K50+K57</f>
        <v>0</v>
      </c>
      <c r="L49" s="47">
        <f t="shared" si="127"/>
        <v>0</v>
      </c>
      <c r="M49" s="47">
        <f t="shared" ref="M49" si="129">M50+M57</f>
        <v>0</v>
      </c>
      <c r="N49" s="47">
        <f t="shared" si="127"/>
        <v>0</v>
      </c>
      <c r="O49" s="47">
        <f t="shared" ref="O49" si="130">O50+O57</f>
        <v>0</v>
      </c>
      <c r="P49" s="47">
        <f t="shared" si="127"/>
        <v>0</v>
      </c>
      <c r="Q49" s="47">
        <f t="shared" si="125"/>
        <v>0</v>
      </c>
      <c r="R49" s="85">
        <f t="shared" si="125"/>
        <v>0</v>
      </c>
      <c r="S49" s="86">
        <f>IF(H49&gt;0,(IF((SUM(G49)=0), 1,(H49/SUM(G49)-1))),(IF((SUM(G49)=0), 0,(H49/SUM(G49)-1))))</f>
        <v>0</v>
      </c>
      <c r="T49" s="104" t="s">
        <v>384</v>
      </c>
    </row>
    <row r="50" spans="1:20" ht="47.25">
      <c r="A50" s="34" t="s">
        <v>192</v>
      </c>
      <c r="B50" s="35" t="s">
        <v>193</v>
      </c>
      <c r="C50" s="36" t="s">
        <v>23</v>
      </c>
      <c r="D50" s="49">
        <f t="shared" ref="D50:R50" si="131">SUM(D51,D53,D55)</f>
        <v>0</v>
      </c>
      <c r="E50" s="49">
        <f t="shared" si="131"/>
        <v>0</v>
      </c>
      <c r="F50" s="49">
        <f t="shared" si="131"/>
        <v>0</v>
      </c>
      <c r="G50" s="49">
        <f t="shared" ref="G50" si="132">SUM(G51,G53,G55)</f>
        <v>0</v>
      </c>
      <c r="H50" s="49">
        <f t="shared" si="131"/>
        <v>0</v>
      </c>
      <c r="I50" s="49">
        <f t="shared" si="131"/>
        <v>0</v>
      </c>
      <c r="J50" s="49">
        <f t="shared" ref="J50:P50" si="133">SUM(J51,J53,J55)</f>
        <v>0</v>
      </c>
      <c r="K50" s="48">
        <f t="shared" ref="K50" si="134">K51+K53+K55</f>
        <v>0</v>
      </c>
      <c r="L50" s="49">
        <f t="shared" si="133"/>
        <v>0</v>
      </c>
      <c r="M50" s="48">
        <f t="shared" ref="M50" si="135">M51+M53+M55</f>
        <v>0</v>
      </c>
      <c r="N50" s="49">
        <f t="shared" si="133"/>
        <v>0</v>
      </c>
      <c r="O50" s="48">
        <f t="shared" ref="O50" si="136">O51+O53+O55</f>
        <v>0</v>
      </c>
      <c r="P50" s="49">
        <f t="shared" si="133"/>
        <v>0</v>
      </c>
      <c r="Q50" s="49">
        <f t="shared" si="131"/>
        <v>0</v>
      </c>
      <c r="R50" s="49">
        <f t="shared" si="131"/>
        <v>0</v>
      </c>
      <c r="S50" s="73">
        <f>IF(H50&gt;0,(IF((SUM(G50)=0), 1,(H50/SUM(G50)-1))),(IF((SUM(G50)=0), 0,(H50/SUM(G50)-1))))</f>
        <v>0</v>
      </c>
      <c r="T50" s="105" t="s">
        <v>384</v>
      </c>
    </row>
    <row r="51" spans="1:20" ht="126">
      <c r="A51" s="39" t="s">
        <v>194</v>
      </c>
      <c r="B51" s="40" t="s">
        <v>195</v>
      </c>
      <c r="C51" s="41" t="s">
        <v>23</v>
      </c>
      <c r="D51" s="50">
        <f t="shared" ref="D51:R51" si="137">SUM(D52)</f>
        <v>0</v>
      </c>
      <c r="E51" s="50">
        <f t="shared" si="137"/>
        <v>0</v>
      </c>
      <c r="F51" s="50">
        <f t="shared" si="137"/>
        <v>0</v>
      </c>
      <c r="G51" s="50">
        <f t="shared" si="137"/>
        <v>0</v>
      </c>
      <c r="H51" s="50">
        <f t="shared" si="137"/>
        <v>0</v>
      </c>
      <c r="I51" s="50">
        <f t="shared" si="137"/>
        <v>0</v>
      </c>
      <c r="J51" s="50">
        <f t="shared" si="137"/>
        <v>0</v>
      </c>
      <c r="K51" s="113">
        <f t="shared" ref="K51" si="138">K52</f>
        <v>0</v>
      </c>
      <c r="L51" s="50">
        <f t="shared" si="137"/>
        <v>0</v>
      </c>
      <c r="M51" s="113">
        <f t="shared" ref="M51" si="139">M52</f>
        <v>0</v>
      </c>
      <c r="N51" s="50">
        <f t="shared" si="137"/>
        <v>0</v>
      </c>
      <c r="O51" s="113">
        <f t="shared" ref="O51" si="140">O52</f>
        <v>0</v>
      </c>
      <c r="P51" s="50">
        <f t="shared" si="137"/>
        <v>0</v>
      </c>
      <c r="Q51" s="50">
        <f t="shared" si="137"/>
        <v>0</v>
      </c>
      <c r="R51" s="50">
        <f t="shared" si="137"/>
        <v>0</v>
      </c>
      <c r="S51" s="74">
        <f>IF(H51&gt;0,(IF((SUM(G51)=0), 1,(H51/SUM(G51)-1))),(IF((SUM(G51)=0), 0,(H51/SUM(G51)-1))))</f>
        <v>0</v>
      </c>
      <c r="T51" s="108" t="s">
        <v>384</v>
      </c>
    </row>
    <row r="52" spans="1:20">
      <c r="A52" s="25" t="s">
        <v>24</v>
      </c>
      <c r="B52" s="25" t="s">
        <v>24</v>
      </c>
      <c r="C52" s="25" t="s">
        <v>24</v>
      </c>
      <c r="D52" s="55">
        <v>0</v>
      </c>
      <c r="E52" s="55">
        <v>0</v>
      </c>
      <c r="F52" s="55">
        <f t="shared" si="74"/>
        <v>0</v>
      </c>
      <c r="G52" s="53">
        <f t="shared" ref="G52" si="141">I52+K52+M52+O52</f>
        <v>0</v>
      </c>
      <c r="H52" s="54">
        <f t="shared" ref="H52" si="142">J52+L52+N52+P52</f>
        <v>0</v>
      </c>
      <c r="I52" s="54">
        <v>0</v>
      </c>
      <c r="J52" s="54">
        <v>0</v>
      </c>
      <c r="K52" s="42">
        <v>0</v>
      </c>
      <c r="L52" s="54">
        <v>0</v>
      </c>
      <c r="M52" s="42">
        <v>0</v>
      </c>
      <c r="N52" s="54">
        <v>0</v>
      </c>
      <c r="O52" s="42">
        <v>0</v>
      </c>
      <c r="P52" s="54">
        <v>0</v>
      </c>
      <c r="Q52" s="55">
        <f>F52-H52</f>
        <v>0</v>
      </c>
      <c r="R52" s="56">
        <f t="shared" ref="R52" si="143">H52-G52</f>
        <v>0</v>
      </c>
      <c r="S52" s="57">
        <f t="shared" ref="S52" si="144">IF(H52&gt;0,(IF((SUM(G52)=0), 1,(H52/SUM(G52)-1))),(IF((SUM(G52)=0), 0,(H52/SUM(G52)-1))))</f>
        <v>0</v>
      </c>
      <c r="T52" s="107" t="s">
        <v>430</v>
      </c>
    </row>
    <row r="53" spans="1:20" ht="110.25">
      <c r="A53" s="39" t="s">
        <v>196</v>
      </c>
      <c r="B53" s="40" t="s">
        <v>197</v>
      </c>
      <c r="C53" s="41" t="s">
        <v>23</v>
      </c>
      <c r="D53" s="50">
        <f t="shared" ref="D53:R53" si="145">SUM(D54)</f>
        <v>0</v>
      </c>
      <c r="E53" s="50">
        <f t="shared" si="145"/>
        <v>0</v>
      </c>
      <c r="F53" s="50">
        <f t="shared" si="145"/>
        <v>0</v>
      </c>
      <c r="G53" s="50">
        <f t="shared" si="145"/>
        <v>0</v>
      </c>
      <c r="H53" s="50">
        <f t="shared" si="145"/>
        <v>0</v>
      </c>
      <c r="I53" s="50">
        <f t="shared" si="145"/>
        <v>0</v>
      </c>
      <c r="J53" s="50">
        <f t="shared" si="145"/>
        <v>0</v>
      </c>
      <c r="K53" s="113">
        <f t="shared" ref="K53" si="146">K54</f>
        <v>0</v>
      </c>
      <c r="L53" s="50">
        <f t="shared" si="145"/>
        <v>0</v>
      </c>
      <c r="M53" s="113">
        <f t="shared" ref="M53" si="147">M54</f>
        <v>0</v>
      </c>
      <c r="N53" s="50">
        <f t="shared" si="145"/>
        <v>0</v>
      </c>
      <c r="O53" s="113">
        <f t="shared" ref="O53" si="148">O54</f>
        <v>0</v>
      </c>
      <c r="P53" s="50">
        <f t="shared" si="145"/>
        <v>0</v>
      </c>
      <c r="Q53" s="50">
        <f t="shared" si="145"/>
        <v>0</v>
      </c>
      <c r="R53" s="50">
        <f t="shared" si="145"/>
        <v>0</v>
      </c>
      <c r="S53" s="74">
        <f>IF(H53&gt;0,(IF((SUM(G53)=0), 1,(H53/SUM(G53)-1))),(IF((SUM(G53)=0), 0,(H53/SUM(G53)-1))))</f>
        <v>0</v>
      </c>
      <c r="T53" s="108" t="s">
        <v>384</v>
      </c>
    </row>
    <row r="54" spans="1:20">
      <c r="A54" s="25" t="s">
        <v>24</v>
      </c>
      <c r="B54" s="25" t="s">
        <v>24</v>
      </c>
      <c r="C54" s="25" t="s">
        <v>24</v>
      </c>
      <c r="D54" s="55">
        <v>0</v>
      </c>
      <c r="E54" s="55">
        <v>0</v>
      </c>
      <c r="F54" s="55">
        <f t="shared" si="74"/>
        <v>0</v>
      </c>
      <c r="G54" s="53">
        <f t="shared" ref="G54" si="149">I54+K54+M54+O54</f>
        <v>0</v>
      </c>
      <c r="H54" s="54">
        <f t="shared" ref="H54" si="150">J54+L54+N54+P54</f>
        <v>0</v>
      </c>
      <c r="I54" s="54">
        <v>0</v>
      </c>
      <c r="J54" s="54">
        <v>0</v>
      </c>
      <c r="K54" s="42">
        <v>0</v>
      </c>
      <c r="L54" s="54">
        <v>0</v>
      </c>
      <c r="M54" s="42">
        <v>0</v>
      </c>
      <c r="N54" s="54">
        <v>0</v>
      </c>
      <c r="O54" s="42">
        <v>0</v>
      </c>
      <c r="P54" s="54">
        <v>0</v>
      </c>
      <c r="Q54" s="55">
        <f>F54-H54</f>
        <v>0</v>
      </c>
      <c r="R54" s="56">
        <f t="shared" ref="R54" si="151">H54-G54</f>
        <v>0</v>
      </c>
      <c r="S54" s="57">
        <f t="shared" ref="S54" si="152">IF(H54&gt;0,(IF((SUM(G54)=0), 1,(H54/SUM(G54)-1))),(IF((SUM(G54)=0), 0,(H54/SUM(G54)-1))))</f>
        <v>0</v>
      </c>
      <c r="T54" s="107" t="s">
        <v>430</v>
      </c>
    </row>
    <row r="55" spans="1:20" ht="94.5" customHeight="1">
      <c r="A55" s="39" t="s">
        <v>198</v>
      </c>
      <c r="B55" s="40" t="s">
        <v>199</v>
      </c>
      <c r="C55" s="41" t="s">
        <v>23</v>
      </c>
      <c r="D55" s="50">
        <f t="shared" ref="D55:R55" si="153">SUM(D56)</f>
        <v>0</v>
      </c>
      <c r="E55" s="50">
        <f t="shared" si="153"/>
        <v>0</v>
      </c>
      <c r="F55" s="50">
        <f t="shared" si="153"/>
        <v>0</v>
      </c>
      <c r="G55" s="50">
        <f t="shared" si="153"/>
        <v>0</v>
      </c>
      <c r="H55" s="50">
        <f t="shared" si="153"/>
        <v>0</v>
      </c>
      <c r="I55" s="50">
        <f t="shared" si="153"/>
        <v>0</v>
      </c>
      <c r="J55" s="50">
        <f t="shared" si="153"/>
        <v>0</v>
      </c>
      <c r="K55" s="113">
        <f t="shared" ref="K55" si="154">K56</f>
        <v>0</v>
      </c>
      <c r="L55" s="50">
        <f t="shared" si="153"/>
        <v>0</v>
      </c>
      <c r="M55" s="113">
        <f t="shared" ref="M55" si="155">M56</f>
        <v>0</v>
      </c>
      <c r="N55" s="50">
        <f t="shared" si="153"/>
        <v>0</v>
      </c>
      <c r="O55" s="113">
        <f t="shared" ref="O55" si="156">O56</f>
        <v>0</v>
      </c>
      <c r="P55" s="50">
        <f t="shared" si="153"/>
        <v>0</v>
      </c>
      <c r="Q55" s="50">
        <f t="shared" si="153"/>
        <v>0</v>
      </c>
      <c r="R55" s="50">
        <f t="shared" si="153"/>
        <v>0</v>
      </c>
      <c r="S55" s="74">
        <f>IF(H55&gt;0,(IF((SUM(G55)=0), 1,(H55/SUM(G55)-1))),(IF((SUM(G55)=0), 0,(H55/SUM(G55)-1))))</f>
        <v>0</v>
      </c>
      <c r="T55" s="108" t="s">
        <v>384</v>
      </c>
    </row>
    <row r="56" spans="1:20">
      <c r="A56" s="25" t="s">
        <v>24</v>
      </c>
      <c r="B56" s="25" t="s">
        <v>24</v>
      </c>
      <c r="C56" s="25" t="s">
        <v>24</v>
      </c>
      <c r="D56" s="55">
        <v>0</v>
      </c>
      <c r="E56" s="55">
        <v>0</v>
      </c>
      <c r="F56" s="55">
        <f t="shared" si="74"/>
        <v>0</v>
      </c>
      <c r="G56" s="53">
        <f t="shared" ref="G56" si="157">I56+K56+M56+O56</f>
        <v>0</v>
      </c>
      <c r="H56" s="54">
        <f t="shared" ref="H56" si="158">J56+L56+N56+P56</f>
        <v>0</v>
      </c>
      <c r="I56" s="54">
        <v>0</v>
      </c>
      <c r="J56" s="54">
        <v>0</v>
      </c>
      <c r="K56" s="42">
        <v>0</v>
      </c>
      <c r="L56" s="54">
        <v>0</v>
      </c>
      <c r="M56" s="42">
        <v>0</v>
      </c>
      <c r="N56" s="54">
        <v>0</v>
      </c>
      <c r="O56" s="42">
        <v>0</v>
      </c>
      <c r="P56" s="54">
        <v>0</v>
      </c>
      <c r="Q56" s="55">
        <f>F56-H56</f>
        <v>0</v>
      </c>
      <c r="R56" s="56">
        <f t="shared" ref="R56" si="159">H56-G56</f>
        <v>0</v>
      </c>
      <c r="S56" s="57">
        <f t="shared" ref="S56" si="160">IF(H56&gt;0,(IF((SUM(G56)=0), 1,(H56/SUM(G56)-1))),(IF((SUM(G56)=0), 0,(H56/SUM(G56)-1))))</f>
        <v>0</v>
      </c>
      <c r="T56" s="107" t="s">
        <v>430</v>
      </c>
    </row>
    <row r="57" spans="1:20" ht="47.25">
      <c r="A57" s="34" t="s">
        <v>200</v>
      </c>
      <c r="B57" s="35" t="s">
        <v>193</v>
      </c>
      <c r="C57" s="36" t="s">
        <v>23</v>
      </c>
      <c r="D57" s="49">
        <f t="shared" ref="D57:R57" si="161">SUM(D58,D60,D62)</f>
        <v>0</v>
      </c>
      <c r="E57" s="49">
        <f t="shared" si="161"/>
        <v>0</v>
      </c>
      <c r="F57" s="49">
        <f t="shared" si="161"/>
        <v>0</v>
      </c>
      <c r="G57" s="49">
        <f t="shared" ref="G57" si="162">SUM(G58,G60,G62)</f>
        <v>0</v>
      </c>
      <c r="H57" s="49">
        <f t="shared" si="161"/>
        <v>0</v>
      </c>
      <c r="I57" s="49">
        <f t="shared" si="161"/>
        <v>0</v>
      </c>
      <c r="J57" s="49">
        <f t="shared" ref="J57:P57" si="163">SUM(J58,J60,J62)</f>
        <v>0</v>
      </c>
      <c r="K57" s="48">
        <f t="shared" ref="K57" si="164">K58+K60+K62</f>
        <v>0</v>
      </c>
      <c r="L57" s="49">
        <f t="shared" si="163"/>
        <v>0</v>
      </c>
      <c r="M57" s="48">
        <f t="shared" ref="M57" si="165">M58+M60+M62</f>
        <v>0</v>
      </c>
      <c r="N57" s="49">
        <f t="shared" si="163"/>
        <v>0</v>
      </c>
      <c r="O57" s="48">
        <f t="shared" ref="O57" si="166">O58+O60+O62</f>
        <v>0</v>
      </c>
      <c r="P57" s="49">
        <f t="shared" si="163"/>
        <v>0</v>
      </c>
      <c r="Q57" s="49">
        <f t="shared" si="161"/>
        <v>0</v>
      </c>
      <c r="R57" s="49">
        <f t="shared" si="161"/>
        <v>0</v>
      </c>
      <c r="S57" s="73">
        <f>IF(H57&gt;0,(IF((SUM(G57)=0), 1,(H57/SUM(G57)-1))),(IF((SUM(G57)=0), 0,(H57/SUM(G57)-1))))</f>
        <v>0</v>
      </c>
      <c r="T57" s="105" t="s">
        <v>384</v>
      </c>
    </row>
    <row r="58" spans="1:20" ht="115.5" customHeight="1">
      <c r="A58" s="39" t="s">
        <v>201</v>
      </c>
      <c r="B58" s="40" t="s">
        <v>195</v>
      </c>
      <c r="C58" s="41" t="s">
        <v>23</v>
      </c>
      <c r="D58" s="50">
        <f t="shared" ref="D58:R58" si="167">SUM(D59)</f>
        <v>0</v>
      </c>
      <c r="E58" s="50">
        <f t="shared" si="167"/>
        <v>0</v>
      </c>
      <c r="F58" s="50">
        <f t="shared" si="167"/>
        <v>0</v>
      </c>
      <c r="G58" s="50">
        <f t="shared" si="167"/>
        <v>0</v>
      </c>
      <c r="H58" s="50">
        <f t="shared" si="167"/>
        <v>0</v>
      </c>
      <c r="I58" s="50">
        <f t="shared" si="167"/>
        <v>0</v>
      </c>
      <c r="J58" s="50">
        <f t="shared" si="167"/>
        <v>0</v>
      </c>
      <c r="K58" s="113">
        <f t="shared" ref="K58" si="168">K59</f>
        <v>0</v>
      </c>
      <c r="L58" s="50">
        <f t="shared" si="167"/>
        <v>0</v>
      </c>
      <c r="M58" s="113">
        <f t="shared" ref="M58" si="169">M59</f>
        <v>0</v>
      </c>
      <c r="N58" s="50">
        <f t="shared" si="167"/>
        <v>0</v>
      </c>
      <c r="O58" s="113">
        <f t="shared" ref="O58" si="170">O59</f>
        <v>0</v>
      </c>
      <c r="P58" s="50">
        <f t="shared" si="167"/>
        <v>0</v>
      </c>
      <c r="Q58" s="50">
        <f t="shared" si="167"/>
        <v>0</v>
      </c>
      <c r="R58" s="50">
        <f t="shared" si="167"/>
        <v>0</v>
      </c>
      <c r="S58" s="74">
        <f>IF(H58&gt;0,(IF((SUM(G58)=0), 1,(H58/SUM(G58)-1))),(IF((SUM(G58)=0), 0,(H58/SUM(G58)-1))))</f>
        <v>0</v>
      </c>
      <c r="T58" s="108" t="s">
        <v>384</v>
      </c>
    </row>
    <row r="59" spans="1:20">
      <c r="A59" s="25" t="s">
        <v>24</v>
      </c>
      <c r="B59" s="25" t="s">
        <v>24</v>
      </c>
      <c r="C59" s="25" t="s">
        <v>24</v>
      </c>
      <c r="D59" s="55">
        <v>0</v>
      </c>
      <c r="E59" s="55">
        <v>0</v>
      </c>
      <c r="F59" s="55">
        <f t="shared" si="74"/>
        <v>0</v>
      </c>
      <c r="G59" s="53">
        <f t="shared" ref="G59" si="171">I59+K59+M59+O59</f>
        <v>0</v>
      </c>
      <c r="H59" s="54">
        <f t="shared" ref="H59" si="172">J59+L59+N59+P59</f>
        <v>0</v>
      </c>
      <c r="I59" s="54">
        <v>0</v>
      </c>
      <c r="J59" s="54">
        <v>0</v>
      </c>
      <c r="K59" s="42">
        <v>0</v>
      </c>
      <c r="L59" s="54">
        <v>0</v>
      </c>
      <c r="M59" s="42">
        <v>0</v>
      </c>
      <c r="N59" s="54">
        <v>0</v>
      </c>
      <c r="O59" s="42">
        <v>0</v>
      </c>
      <c r="P59" s="54">
        <v>0</v>
      </c>
      <c r="Q59" s="55">
        <f>F59-H59</f>
        <v>0</v>
      </c>
      <c r="R59" s="56">
        <f t="shared" ref="R59" si="173">H59-G59</f>
        <v>0</v>
      </c>
      <c r="S59" s="57">
        <f t="shared" ref="S59" si="174">IF(H59&gt;0,(IF((SUM(G59)=0), 1,(H59/SUM(G59)-1))),(IF((SUM(G59)=0), 0,(H59/SUM(G59)-1))))</f>
        <v>0</v>
      </c>
      <c r="T59" s="107" t="s">
        <v>430</v>
      </c>
    </row>
    <row r="60" spans="1:20" ht="102.75" customHeight="1">
      <c r="A60" s="39" t="s">
        <v>202</v>
      </c>
      <c r="B60" s="40" t="s">
        <v>197</v>
      </c>
      <c r="C60" s="41" t="s">
        <v>23</v>
      </c>
      <c r="D60" s="50">
        <f t="shared" ref="D60:R60" si="175">SUM(D61)</f>
        <v>0</v>
      </c>
      <c r="E60" s="50">
        <f t="shared" si="175"/>
        <v>0</v>
      </c>
      <c r="F60" s="50">
        <f t="shared" si="175"/>
        <v>0</v>
      </c>
      <c r="G60" s="50">
        <f t="shared" si="175"/>
        <v>0</v>
      </c>
      <c r="H60" s="50">
        <f t="shared" si="175"/>
        <v>0</v>
      </c>
      <c r="I60" s="50">
        <f t="shared" si="175"/>
        <v>0</v>
      </c>
      <c r="J60" s="50">
        <f t="shared" si="175"/>
        <v>0</v>
      </c>
      <c r="K60" s="113">
        <f t="shared" ref="K60" si="176">K61</f>
        <v>0</v>
      </c>
      <c r="L60" s="50">
        <f t="shared" si="175"/>
        <v>0</v>
      </c>
      <c r="M60" s="113">
        <f t="shared" ref="M60" si="177">M61</f>
        <v>0</v>
      </c>
      <c r="N60" s="50">
        <f t="shared" si="175"/>
        <v>0</v>
      </c>
      <c r="O60" s="113">
        <f t="shared" ref="O60" si="178">O61</f>
        <v>0</v>
      </c>
      <c r="P60" s="50">
        <f t="shared" si="175"/>
        <v>0</v>
      </c>
      <c r="Q60" s="50">
        <f t="shared" si="175"/>
        <v>0</v>
      </c>
      <c r="R60" s="50">
        <f t="shared" si="175"/>
        <v>0</v>
      </c>
      <c r="S60" s="74">
        <f>IF(H60&gt;0,(IF((SUM(G60)=0), 1,(H60/SUM(G60)-1))),(IF((SUM(G60)=0), 0,(H60/SUM(G60)-1))))</f>
        <v>0</v>
      </c>
      <c r="T60" s="108" t="s">
        <v>384</v>
      </c>
    </row>
    <row r="61" spans="1:20">
      <c r="A61" s="25" t="s">
        <v>24</v>
      </c>
      <c r="B61" s="25" t="s">
        <v>24</v>
      </c>
      <c r="C61" s="25" t="s">
        <v>24</v>
      </c>
      <c r="D61" s="55">
        <v>0</v>
      </c>
      <c r="E61" s="55">
        <v>0</v>
      </c>
      <c r="F61" s="55">
        <f t="shared" si="74"/>
        <v>0</v>
      </c>
      <c r="G61" s="53">
        <f t="shared" ref="G61" si="179">I61+K61+M61+O61</f>
        <v>0</v>
      </c>
      <c r="H61" s="54">
        <f t="shared" ref="H61" si="180">J61+L61+N61+P61</f>
        <v>0</v>
      </c>
      <c r="I61" s="54">
        <v>0</v>
      </c>
      <c r="J61" s="54">
        <v>0</v>
      </c>
      <c r="K61" s="42">
        <v>0</v>
      </c>
      <c r="L61" s="54">
        <v>0</v>
      </c>
      <c r="M61" s="42">
        <v>0</v>
      </c>
      <c r="N61" s="54">
        <v>0</v>
      </c>
      <c r="O61" s="42">
        <v>0</v>
      </c>
      <c r="P61" s="54">
        <v>0</v>
      </c>
      <c r="Q61" s="55">
        <f>F61-H61</f>
        <v>0</v>
      </c>
      <c r="R61" s="56">
        <f t="shared" ref="R61" si="181">H61-G61</f>
        <v>0</v>
      </c>
      <c r="S61" s="57">
        <f t="shared" ref="S61" si="182">IF(H61&gt;0,(IF((SUM(G61)=0), 1,(H61/SUM(G61)-1))),(IF((SUM(G61)=0), 0,(H61/SUM(G61)-1))))</f>
        <v>0</v>
      </c>
      <c r="T61" s="107" t="s">
        <v>430</v>
      </c>
    </row>
    <row r="62" spans="1:20" ht="95.25" customHeight="1">
      <c r="A62" s="39" t="s">
        <v>203</v>
      </c>
      <c r="B62" s="40" t="s">
        <v>204</v>
      </c>
      <c r="C62" s="41" t="s">
        <v>23</v>
      </c>
      <c r="D62" s="50">
        <f t="shared" ref="D62:R62" si="183">SUM(D63)</f>
        <v>0</v>
      </c>
      <c r="E62" s="50">
        <f t="shared" si="183"/>
        <v>0</v>
      </c>
      <c r="F62" s="50">
        <f t="shared" si="183"/>
        <v>0</v>
      </c>
      <c r="G62" s="50">
        <f t="shared" si="183"/>
        <v>0</v>
      </c>
      <c r="H62" s="50">
        <f t="shared" si="183"/>
        <v>0</v>
      </c>
      <c r="I62" s="50">
        <f t="shared" si="183"/>
        <v>0</v>
      </c>
      <c r="J62" s="50">
        <f t="shared" si="183"/>
        <v>0</v>
      </c>
      <c r="K62" s="113">
        <f t="shared" ref="K62" si="184">K63</f>
        <v>0</v>
      </c>
      <c r="L62" s="50">
        <f t="shared" si="183"/>
        <v>0</v>
      </c>
      <c r="M62" s="113">
        <f t="shared" ref="M62" si="185">M63</f>
        <v>0</v>
      </c>
      <c r="N62" s="50">
        <f t="shared" si="183"/>
        <v>0</v>
      </c>
      <c r="O62" s="113">
        <f t="shared" ref="O62" si="186">O63</f>
        <v>0</v>
      </c>
      <c r="P62" s="50">
        <f t="shared" si="183"/>
        <v>0</v>
      </c>
      <c r="Q62" s="50">
        <f t="shared" si="183"/>
        <v>0</v>
      </c>
      <c r="R62" s="50">
        <f t="shared" si="183"/>
        <v>0</v>
      </c>
      <c r="S62" s="74">
        <f>IF(H62&gt;0,(IF((SUM(G62)=0), 1,(H62/SUM(G62)-1))),(IF((SUM(G62)=0), 0,(H62/SUM(G62)-1))))</f>
        <v>0</v>
      </c>
      <c r="T62" s="108" t="s">
        <v>384</v>
      </c>
    </row>
    <row r="63" spans="1:20">
      <c r="A63" s="25" t="s">
        <v>24</v>
      </c>
      <c r="B63" s="25" t="s">
        <v>24</v>
      </c>
      <c r="C63" s="25" t="s">
        <v>24</v>
      </c>
      <c r="D63" s="55">
        <v>0</v>
      </c>
      <c r="E63" s="55">
        <v>0</v>
      </c>
      <c r="F63" s="55">
        <f t="shared" si="74"/>
        <v>0</v>
      </c>
      <c r="G63" s="53">
        <f t="shared" ref="G63" si="187">I63+K63+M63+O63</f>
        <v>0</v>
      </c>
      <c r="H63" s="54">
        <f t="shared" ref="H63" si="188">J63+L63+N63+P63</f>
        <v>0</v>
      </c>
      <c r="I63" s="54">
        <v>0</v>
      </c>
      <c r="J63" s="54">
        <v>0</v>
      </c>
      <c r="K63" s="42">
        <v>0</v>
      </c>
      <c r="L63" s="54">
        <v>0</v>
      </c>
      <c r="M63" s="42">
        <v>0</v>
      </c>
      <c r="N63" s="54">
        <v>0</v>
      </c>
      <c r="O63" s="42">
        <v>0</v>
      </c>
      <c r="P63" s="54">
        <v>0</v>
      </c>
      <c r="Q63" s="55">
        <f>F63-H63</f>
        <v>0</v>
      </c>
      <c r="R63" s="56">
        <f t="shared" ref="R63" si="189">H63-G63</f>
        <v>0</v>
      </c>
      <c r="S63" s="57">
        <f t="shared" ref="S63" si="190">IF(H63&gt;0,(IF((SUM(G63)=0), 1,(H63/SUM(G63)-1))),(IF((SUM(G63)=0), 0,(H63/SUM(G63)-1))))</f>
        <v>0</v>
      </c>
      <c r="T63" s="107" t="s">
        <v>430</v>
      </c>
    </row>
    <row r="64" spans="1:20" ht="94.5">
      <c r="A64" s="31" t="s">
        <v>205</v>
      </c>
      <c r="B64" s="32" t="s">
        <v>206</v>
      </c>
      <c r="C64" s="33" t="s">
        <v>23</v>
      </c>
      <c r="D64" s="47">
        <f t="shared" ref="D64:R64" si="191">SUM(D65,D67)</f>
        <v>0.247</v>
      </c>
      <c r="E64" s="47">
        <f t="shared" si="191"/>
        <v>0.247</v>
      </c>
      <c r="F64" s="47">
        <f t="shared" si="191"/>
        <v>0</v>
      </c>
      <c r="G64" s="47">
        <f t="shared" si="191"/>
        <v>0</v>
      </c>
      <c r="H64" s="47">
        <f t="shared" si="191"/>
        <v>0</v>
      </c>
      <c r="I64" s="47">
        <f t="shared" si="191"/>
        <v>0</v>
      </c>
      <c r="J64" s="47">
        <f t="shared" ref="J64:P64" si="192">SUM(J65,J67)</f>
        <v>0</v>
      </c>
      <c r="K64" s="47">
        <f t="shared" ref="K64" si="193">K65+K67</f>
        <v>0</v>
      </c>
      <c r="L64" s="47">
        <f t="shared" si="192"/>
        <v>0</v>
      </c>
      <c r="M64" s="47">
        <f t="shared" ref="M64" si="194">M65+M67</f>
        <v>0</v>
      </c>
      <c r="N64" s="47">
        <f t="shared" si="192"/>
        <v>0</v>
      </c>
      <c r="O64" s="47">
        <f t="shared" ref="O64" si="195">O65+O67</f>
        <v>0</v>
      </c>
      <c r="P64" s="47">
        <f t="shared" si="192"/>
        <v>0</v>
      </c>
      <c r="Q64" s="47">
        <f t="shared" si="191"/>
        <v>0</v>
      </c>
      <c r="R64" s="47">
        <f t="shared" si="191"/>
        <v>0</v>
      </c>
      <c r="S64" s="83">
        <f>IF(H64&gt;0,(IF((SUM(G64)=0), 1,(H64/SUM(G64)-1))),(IF((SUM(G64)=0), 0,(H64/SUM(G64)-1))))</f>
        <v>0</v>
      </c>
      <c r="T64" s="104" t="s">
        <v>384</v>
      </c>
    </row>
    <row r="65" spans="1:20" ht="78.75">
      <c r="A65" s="34" t="s">
        <v>207</v>
      </c>
      <c r="B65" s="35" t="s">
        <v>208</v>
      </c>
      <c r="C65" s="36" t="s">
        <v>23</v>
      </c>
      <c r="D65" s="49">
        <f t="shared" ref="D65:R65" si="196">SUM(D66)</f>
        <v>0</v>
      </c>
      <c r="E65" s="49">
        <f t="shared" si="196"/>
        <v>0</v>
      </c>
      <c r="F65" s="49">
        <f t="shared" si="196"/>
        <v>0</v>
      </c>
      <c r="G65" s="49">
        <f t="shared" si="196"/>
        <v>0</v>
      </c>
      <c r="H65" s="49">
        <f t="shared" si="196"/>
        <v>0</v>
      </c>
      <c r="I65" s="49">
        <f t="shared" si="196"/>
        <v>0</v>
      </c>
      <c r="J65" s="49">
        <f t="shared" si="196"/>
        <v>0</v>
      </c>
      <c r="K65" s="48">
        <f t="shared" ref="K65" si="197">K66</f>
        <v>0</v>
      </c>
      <c r="L65" s="49">
        <f t="shared" si="196"/>
        <v>0</v>
      </c>
      <c r="M65" s="48">
        <f t="shared" ref="M65" si="198">M66</f>
        <v>0</v>
      </c>
      <c r="N65" s="49">
        <f t="shared" si="196"/>
        <v>0</v>
      </c>
      <c r="O65" s="48">
        <f t="shared" ref="O65" si="199">O66</f>
        <v>0</v>
      </c>
      <c r="P65" s="49">
        <f t="shared" si="196"/>
        <v>0</v>
      </c>
      <c r="Q65" s="49">
        <f t="shared" si="196"/>
        <v>0</v>
      </c>
      <c r="R65" s="49">
        <f t="shared" si="196"/>
        <v>0</v>
      </c>
      <c r="S65" s="73">
        <f>IF(H65&gt;0,(IF((SUM(G65)=0), 1,(H65/SUM(G65)-1))),(IF((SUM(G65)=0), 0,(H65/SUM(G65)-1))))</f>
        <v>0</v>
      </c>
      <c r="T65" s="105" t="s">
        <v>384</v>
      </c>
    </row>
    <row r="66" spans="1:20">
      <c r="A66" s="25" t="s">
        <v>24</v>
      </c>
      <c r="B66" s="25" t="s">
        <v>24</v>
      </c>
      <c r="C66" s="25" t="s">
        <v>24</v>
      </c>
      <c r="D66" s="55">
        <v>0</v>
      </c>
      <c r="E66" s="55">
        <v>0</v>
      </c>
      <c r="F66" s="55">
        <f t="shared" ref="F66" si="200">D66-E66</f>
        <v>0</v>
      </c>
      <c r="G66" s="53">
        <f t="shared" ref="G66" si="201">I66+K66+M66+O66</f>
        <v>0</v>
      </c>
      <c r="H66" s="54">
        <f t="shared" ref="H66" si="202">J66+L66+N66+P66</f>
        <v>0</v>
      </c>
      <c r="I66" s="54">
        <v>0</v>
      </c>
      <c r="J66" s="54">
        <v>0</v>
      </c>
      <c r="K66" s="111">
        <v>0</v>
      </c>
      <c r="L66" s="54">
        <v>0</v>
      </c>
      <c r="M66" s="111">
        <v>0</v>
      </c>
      <c r="N66" s="54">
        <v>0</v>
      </c>
      <c r="O66" s="111">
        <v>0</v>
      </c>
      <c r="P66" s="54">
        <v>0</v>
      </c>
      <c r="Q66" s="55">
        <f>F66-H66</f>
        <v>0</v>
      </c>
      <c r="R66" s="56">
        <f t="shared" ref="R66" si="203">H66-G66</f>
        <v>0</v>
      </c>
      <c r="S66" s="57">
        <f t="shared" ref="S66" si="204">IF(H66&gt;0,(IF((SUM(G66)=0), 1,(H66/SUM(G66)-1))),(IF((SUM(G66)=0), 0,(H66/SUM(G66)-1))))</f>
        <v>0</v>
      </c>
      <c r="T66" s="107" t="s">
        <v>430</v>
      </c>
    </row>
    <row r="67" spans="1:20" ht="78.75">
      <c r="A67" s="34" t="s">
        <v>209</v>
      </c>
      <c r="B67" s="35" t="s">
        <v>210</v>
      </c>
      <c r="C67" s="36" t="s">
        <v>23</v>
      </c>
      <c r="D67" s="48">
        <f t="shared" ref="D67:R67" si="205">SUM(D68)</f>
        <v>0.247</v>
      </c>
      <c r="E67" s="48">
        <f t="shared" si="205"/>
        <v>0.247</v>
      </c>
      <c r="F67" s="48">
        <f t="shared" si="205"/>
        <v>0</v>
      </c>
      <c r="G67" s="48">
        <f t="shared" si="205"/>
        <v>0</v>
      </c>
      <c r="H67" s="48">
        <f t="shared" si="205"/>
        <v>0</v>
      </c>
      <c r="I67" s="48">
        <f t="shared" si="205"/>
        <v>0</v>
      </c>
      <c r="J67" s="48">
        <f t="shared" si="205"/>
        <v>0</v>
      </c>
      <c r="K67" s="48">
        <f t="shared" ref="K67:K68" si="206">K68</f>
        <v>0</v>
      </c>
      <c r="L67" s="48">
        <f t="shared" si="205"/>
        <v>0</v>
      </c>
      <c r="M67" s="48">
        <f t="shared" ref="M67:M68" si="207">M68</f>
        <v>0</v>
      </c>
      <c r="N67" s="48">
        <f t="shared" si="205"/>
        <v>0</v>
      </c>
      <c r="O67" s="48">
        <f t="shared" ref="O67:O68" si="208">O68</f>
        <v>0</v>
      </c>
      <c r="P67" s="48">
        <f t="shared" si="205"/>
        <v>0</v>
      </c>
      <c r="Q67" s="48">
        <f t="shared" si="205"/>
        <v>0</v>
      </c>
      <c r="R67" s="48">
        <f t="shared" si="205"/>
        <v>0</v>
      </c>
      <c r="S67" s="73">
        <f>IF(H67&gt;0,(IF((SUM(G67)=0), 1,(H67/SUM(G67)-1))),(IF((SUM(G67)=0), 0,(H67/SUM(G67)-1))))</f>
        <v>0</v>
      </c>
      <c r="T67" s="105" t="s">
        <v>384</v>
      </c>
    </row>
    <row r="68" spans="1:20">
      <c r="A68" s="19" t="s">
        <v>211</v>
      </c>
      <c r="B68" s="22" t="s">
        <v>65</v>
      </c>
      <c r="C68" s="21" t="s">
        <v>23</v>
      </c>
      <c r="D68" s="7">
        <f t="shared" ref="D68:R68" si="209">SUM(D69)</f>
        <v>0.247</v>
      </c>
      <c r="E68" s="7">
        <f t="shared" si="209"/>
        <v>0.247</v>
      </c>
      <c r="F68" s="7">
        <f t="shared" si="209"/>
        <v>0</v>
      </c>
      <c r="G68" s="7">
        <f t="shared" si="209"/>
        <v>0</v>
      </c>
      <c r="H68" s="7">
        <f t="shared" si="209"/>
        <v>0</v>
      </c>
      <c r="I68" s="7">
        <f t="shared" si="209"/>
        <v>0</v>
      </c>
      <c r="J68" s="7">
        <f t="shared" si="209"/>
        <v>0</v>
      </c>
      <c r="K68" s="7">
        <f t="shared" si="206"/>
        <v>0</v>
      </c>
      <c r="L68" s="7">
        <f t="shared" si="209"/>
        <v>0</v>
      </c>
      <c r="M68" s="7">
        <f t="shared" si="207"/>
        <v>0</v>
      </c>
      <c r="N68" s="7">
        <f t="shared" si="209"/>
        <v>0</v>
      </c>
      <c r="O68" s="7">
        <f t="shared" si="208"/>
        <v>0</v>
      </c>
      <c r="P68" s="7">
        <f t="shared" si="209"/>
        <v>0</v>
      </c>
      <c r="Q68" s="7">
        <f t="shared" si="209"/>
        <v>0</v>
      </c>
      <c r="R68" s="85">
        <f t="shared" si="209"/>
        <v>0</v>
      </c>
      <c r="S68" s="86">
        <f>IF(H68&gt;0,(IF((SUM(G68)=0), 1,(H68/SUM(G68)-1))),(IF((SUM(G68)=0), 0,(H68/SUM(G68)-1))))</f>
        <v>0</v>
      </c>
      <c r="T68" s="101" t="s">
        <v>384</v>
      </c>
    </row>
    <row r="69" spans="1:20" ht="63">
      <c r="A69" s="14" t="s">
        <v>212</v>
      </c>
      <c r="B69" s="18" t="s">
        <v>213</v>
      </c>
      <c r="C69" s="37" t="s">
        <v>214</v>
      </c>
      <c r="D69" s="55">
        <v>0.247</v>
      </c>
      <c r="E69" s="55">
        <v>0.247</v>
      </c>
      <c r="F69" s="55">
        <v>0</v>
      </c>
      <c r="G69" s="53">
        <f t="shared" ref="G69" si="210">I69+K69+M69+O69</f>
        <v>0</v>
      </c>
      <c r="H69" s="54">
        <f t="shared" ref="H69" si="211">J69+L69+N69+P69</f>
        <v>0</v>
      </c>
      <c r="I69" s="54">
        <v>0</v>
      </c>
      <c r="J69" s="54">
        <v>0</v>
      </c>
      <c r="K69" s="42">
        <v>0</v>
      </c>
      <c r="L69" s="54">
        <v>0</v>
      </c>
      <c r="M69" s="42">
        <v>0</v>
      </c>
      <c r="N69" s="54">
        <v>0</v>
      </c>
      <c r="O69" s="42">
        <v>0</v>
      </c>
      <c r="P69" s="54">
        <v>0</v>
      </c>
      <c r="Q69" s="55">
        <v>0</v>
      </c>
      <c r="R69" s="56">
        <f t="shared" ref="R69" si="212">H69-G69</f>
        <v>0</v>
      </c>
      <c r="S69" s="57">
        <f t="shared" ref="S69" si="213">IF(H69&gt;0,(IF((SUM(G69)=0), 1,(H69/SUM(G69)-1))),(IF((SUM(G69)=0), 0,(H69/SUM(G69)-1))))</f>
        <v>0</v>
      </c>
      <c r="T69" s="106" t="s">
        <v>427</v>
      </c>
    </row>
    <row r="70" spans="1:20" ht="47.25">
      <c r="A70" s="28" t="s">
        <v>215</v>
      </c>
      <c r="B70" s="29" t="s">
        <v>216</v>
      </c>
      <c r="C70" s="30" t="s">
        <v>23</v>
      </c>
      <c r="D70" s="46">
        <f t="shared" ref="D70" si="214">SUM(D71,D126,D146,D164)</f>
        <v>87.234000000000009</v>
      </c>
      <c r="E70" s="46">
        <f t="shared" ref="E70:R70" si="215">SUM(E71,E126,E146,E164)</f>
        <v>42.463000000000001</v>
      </c>
      <c r="F70" s="46">
        <f t="shared" si="215"/>
        <v>43.497999999999998</v>
      </c>
      <c r="G70" s="46">
        <f t="shared" si="215"/>
        <v>21.977999999999998</v>
      </c>
      <c r="H70" s="46">
        <f t="shared" si="215"/>
        <v>0.32700000000000001</v>
      </c>
      <c r="I70" s="46">
        <f t="shared" si="215"/>
        <v>0</v>
      </c>
      <c r="J70" s="46">
        <f t="shared" ref="J70:P70" si="216">SUM(J71,J126,J146,J164)</f>
        <v>0.32700000000000001</v>
      </c>
      <c r="K70" s="46">
        <f t="shared" ref="K70" si="217">K71+K126+K146+K164</f>
        <v>2.2559999999999998</v>
      </c>
      <c r="L70" s="46">
        <f t="shared" si="216"/>
        <v>0</v>
      </c>
      <c r="M70" s="46">
        <f t="shared" ref="M70" si="218">M71+M126+M146+M164</f>
        <v>8.3019999999999996</v>
      </c>
      <c r="N70" s="46">
        <f t="shared" si="216"/>
        <v>0</v>
      </c>
      <c r="O70" s="46">
        <f t="shared" ref="O70" si="219">O71+O126+O146+O164</f>
        <v>11.42</v>
      </c>
      <c r="P70" s="46">
        <f t="shared" si="216"/>
        <v>0</v>
      </c>
      <c r="Q70" s="46">
        <f t="shared" si="215"/>
        <v>43.170999999999999</v>
      </c>
      <c r="R70" s="90">
        <f t="shared" si="215"/>
        <v>-21.651</v>
      </c>
      <c r="S70" s="82">
        <f>IF(H70&gt;0,(IF((SUM(G70)=0), 1,(H70/SUM(G70)-1))),(IF((SUM(G70)=0), 0,(H70/SUM(G70)-1))))</f>
        <v>-0.98512148512148512</v>
      </c>
      <c r="T70" s="103" t="s">
        <v>384</v>
      </c>
    </row>
    <row r="71" spans="1:20" ht="78.75">
      <c r="A71" s="31" t="s">
        <v>217</v>
      </c>
      <c r="B71" s="32" t="s">
        <v>218</v>
      </c>
      <c r="C71" s="33" t="s">
        <v>23</v>
      </c>
      <c r="D71" s="47">
        <f t="shared" ref="D71" si="220">SUM(D72,D74)</f>
        <v>38.860000000000007</v>
      </c>
      <c r="E71" s="47">
        <f t="shared" ref="E71:R71" si="221">SUM(E72,E74)</f>
        <v>23.22</v>
      </c>
      <c r="F71" s="47">
        <f t="shared" si="221"/>
        <v>15.016</v>
      </c>
      <c r="G71" s="47">
        <f t="shared" si="221"/>
        <v>15.016</v>
      </c>
      <c r="H71" s="47">
        <f t="shared" si="221"/>
        <v>0</v>
      </c>
      <c r="I71" s="47">
        <f t="shared" si="221"/>
        <v>0</v>
      </c>
      <c r="J71" s="47">
        <f t="shared" ref="J71:P71" si="222">SUM(J72,J74)</f>
        <v>0</v>
      </c>
      <c r="K71" s="47">
        <f t="shared" ref="K71" si="223">K72+K74</f>
        <v>0</v>
      </c>
      <c r="L71" s="47">
        <f t="shared" si="222"/>
        <v>0</v>
      </c>
      <c r="M71" s="47">
        <f t="shared" ref="M71" si="224">M72+M74</f>
        <v>3.5960000000000001</v>
      </c>
      <c r="N71" s="47">
        <f t="shared" si="222"/>
        <v>0</v>
      </c>
      <c r="O71" s="47">
        <f t="shared" ref="O71" si="225">O72+O74</f>
        <v>11.42</v>
      </c>
      <c r="P71" s="47">
        <f t="shared" si="222"/>
        <v>0</v>
      </c>
      <c r="Q71" s="47">
        <f t="shared" si="221"/>
        <v>15.016</v>
      </c>
      <c r="R71" s="47">
        <f t="shared" si="221"/>
        <v>-15.016</v>
      </c>
      <c r="S71" s="83">
        <f>IF(H71&gt;0,(IF((SUM(G71)=0), 1,(H71/SUM(G71)-1))),(IF((SUM(G71)=0), 0,(H71/SUM(G71)-1))))</f>
        <v>-1</v>
      </c>
      <c r="T71" s="104" t="s">
        <v>384</v>
      </c>
    </row>
    <row r="72" spans="1:20" ht="31.5">
      <c r="A72" s="34" t="s">
        <v>219</v>
      </c>
      <c r="B72" s="35" t="s">
        <v>220</v>
      </c>
      <c r="C72" s="36" t="s">
        <v>23</v>
      </c>
      <c r="D72" s="49">
        <f t="shared" ref="D72:R72" si="226">SUM(D73)</f>
        <v>0</v>
      </c>
      <c r="E72" s="49">
        <f t="shared" si="226"/>
        <v>0</v>
      </c>
      <c r="F72" s="49">
        <f t="shared" si="226"/>
        <v>0</v>
      </c>
      <c r="G72" s="49">
        <f t="shared" si="226"/>
        <v>0</v>
      </c>
      <c r="H72" s="49">
        <f t="shared" si="226"/>
        <v>0</v>
      </c>
      <c r="I72" s="49">
        <f t="shared" si="226"/>
        <v>0</v>
      </c>
      <c r="J72" s="49">
        <f t="shared" si="226"/>
        <v>0</v>
      </c>
      <c r="K72" s="48">
        <f t="shared" ref="K72" si="227">K73</f>
        <v>0</v>
      </c>
      <c r="L72" s="49">
        <f t="shared" si="226"/>
        <v>0</v>
      </c>
      <c r="M72" s="48">
        <f t="shared" ref="M72" si="228">M73</f>
        <v>0</v>
      </c>
      <c r="N72" s="49">
        <f t="shared" si="226"/>
        <v>0</v>
      </c>
      <c r="O72" s="48">
        <f t="shared" ref="O72" si="229">O73</f>
        <v>0</v>
      </c>
      <c r="P72" s="49">
        <f t="shared" si="226"/>
        <v>0</v>
      </c>
      <c r="Q72" s="49">
        <f t="shared" si="226"/>
        <v>0</v>
      </c>
      <c r="R72" s="49">
        <f t="shared" si="226"/>
        <v>0</v>
      </c>
      <c r="S72" s="73">
        <f>IF(H72&gt;0,(IF((SUM(G72)=0), 1,(H72/SUM(G72)-1))),(IF((SUM(G72)=0), 0,(H72/SUM(G72)-1))))</f>
        <v>0</v>
      </c>
      <c r="T72" s="105" t="s">
        <v>384</v>
      </c>
    </row>
    <row r="73" spans="1:20">
      <c r="A73" s="25" t="s">
        <v>24</v>
      </c>
      <c r="B73" s="25" t="s">
        <v>24</v>
      </c>
      <c r="C73" s="25" t="s">
        <v>24</v>
      </c>
      <c r="D73" s="55">
        <v>0</v>
      </c>
      <c r="E73" s="55">
        <v>0</v>
      </c>
      <c r="F73" s="55">
        <f t="shared" ref="F73" si="230">D73-E73</f>
        <v>0</v>
      </c>
      <c r="G73" s="53">
        <f t="shared" ref="G73" si="231">I73+K73+M73+O73</f>
        <v>0</v>
      </c>
      <c r="H73" s="54">
        <f t="shared" ref="H73" si="232">J73+L73+N73+P73</f>
        <v>0</v>
      </c>
      <c r="I73" s="54">
        <v>0</v>
      </c>
      <c r="J73" s="54">
        <v>0</v>
      </c>
      <c r="K73" s="42">
        <v>0</v>
      </c>
      <c r="L73" s="54">
        <v>0</v>
      </c>
      <c r="M73" s="42">
        <v>0</v>
      </c>
      <c r="N73" s="54">
        <v>0</v>
      </c>
      <c r="O73" s="42">
        <v>0</v>
      </c>
      <c r="P73" s="54">
        <v>0</v>
      </c>
      <c r="Q73" s="55">
        <f>F73-H73</f>
        <v>0</v>
      </c>
      <c r="R73" s="56">
        <f t="shared" ref="R73" si="233">H73-G73</f>
        <v>0</v>
      </c>
      <c r="S73" s="57">
        <f t="shared" ref="S73" si="234">IF(H73&gt;0,(IF((SUM(G73)=0), 1,(H73/SUM(G73)-1))),(IF((SUM(G73)=0), 0,(H73/SUM(G73)-1))))</f>
        <v>0</v>
      </c>
      <c r="T73" s="107" t="s">
        <v>430</v>
      </c>
    </row>
    <row r="74" spans="1:20" ht="63">
      <c r="A74" s="34" t="s">
        <v>221</v>
      </c>
      <c r="B74" s="35" t="s">
        <v>222</v>
      </c>
      <c r="C74" s="36" t="s">
        <v>23</v>
      </c>
      <c r="D74" s="48">
        <f t="shared" ref="D74:R74" si="235">SUM(D75,D87)</f>
        <v>38.860000000000007</v>
      </c>
      <c r="E74" s="48">
        <f t="shared" si="235"/>
        <v>23.22</v>
      </c>
      <c r="F74" s="48">
        <f t="shared" si="235"/>
        <v>15.016</v>
      </c>
      <c r="G74" s="48">
        <f t="shared" si="235"/>
        <v>15.016</v>
      </c>
      <c r="H74" s="48">
        <f t="shared" si="235"/>
        <v>0</v>
      </c>
      <c r="I74" s="48">
        <f t="shared" si="235"/>
        <v>0</v>
      </c>
      <c r="J74" s="48">
        <f t="shared" ref="J74:P74" si="236">SUM(J75,J87)</f>
        <v>0</v>
      </c>
      <c r="K74" s="48">
        <f t="shared" ref="K74" si="237">K75+K87</f>
        <v>0</v>
      </c>
      <c r="L74" s="48">
        <f t="shared" si="236"/>
        <v>0</v>
      </c>
      <c r="M74" s="48">
        <f t="shared" ref="M74" si="238">M75+M87</f>
        <v>3.5960000000000001</v>
      </c>
      <c r="N74" s="48">
        <f t="shared" si="236"/>
        <v>0</v>
      </c>
      <c r="O74" s="48">
        <f t="shared" ref="O74" si="239">O75+O87</f>
        <v>11.42</v>
      </c>
      <c r="P74" s="48">
        <f t="shared" si="236"/>
        <v>0</v>
      </c>
      <c r="Q74" s="48">
        <f t="shared" si="235"/>
        <v>15.016</v>
      </c>
      <c r="R74" s="48">
        <f t="shared" si="235"/>
        <v>-15.016</v>
      </c>
      <c r="S74" s="73">
        <f>IF(H74&gt;0,(IF((SUM(G74)=0), 1,(H74/SUM(G74)-1))),(IF((SUM(G74)=0), 0,(H74/SUM(G74)-1))))</f>
        <v>-1</v>
      </c>
      <c r="T74" s="105" t="s">
        <v>384</v>
      </c>
    </row>
    <row r="75" spans="1:20">
      <c r="A75" s="11" t="s">
        <v>223</v>
      </c>
      <c r="B75" s="12" t="s">
        <v>29</v>
      </c>
      <c r="C75" s="5" t="s">
        <v>23</v>
      </c>
      <c r="D75" s="6">
        <f t="shared" ref="D75:R75" si="240">SUM(D76:D86)</f>
        <v>13.933</v>
      </c>
      <c r="E75" s="6">
        <f t="shared" si="240"/>
        <v>2.5890000000000004</v>
      </c>
      <c r="F75" s="6">
        <f t="shared" si="240"/>
        <v>11.17</v>
      </c>
      <c r="G75" s="6">
        <f t="shared" si="240"/>
        <v>11.17</v>
      </c>
      <c r="H75" s="6">
        <f t="shared" si="240"/>
        <v>0</v>
      </c>
      <c r="I75" s="6">
        <f t="shared" si="240"/>
        <v>0</v>
      </c>
      <c r="J75" s="6">
        <f t="shared" ref="J75:P75" si="241">SUM(J76:J86)</f>
        <v>0</v>
      </c>
      <c r="K75" s="6">
        <f t="shared" ref="K75" si="242">SUM(K76:K86)</f>
        <v>0</v>
      </c>
      <c r="L75" s="6">
        <f t="shared" si="241"/>
        <v>0</v>
      </c>
      <c r="M75" s="6">
        <f t="shared" ref="M75" si="243">SUM(M76:M86)</f>
        <v>1.2749999999999999</v>
      </c>
      <c r="N75" s="6">
        <f t="shared" si="241"/>
        <v>0</v>
      </c>
      <c r="O75" s="6">
        <f t="shared" ref="O75" si="244">SUM(O76:O86)</f>
        <v>9.8949999999999996</v>
      </c>
      <c r="P75" s="6">
        <f t="shared" si="241"/>
        <v>0</v>
      </c>
      <c r="Q75" s="6">
        <f t="shared" si="240"/>
        <v>11.17</v>
      </c>
      <c r="R75" s="6">
        <f t="shared" si="240"/>
        <v>-11.17</v>
      </c>
      <c r="S75" s="79">
        <f>IF(H75&gt;0,(IF((SUM(G75)=0), 1,(H75/SUM(G75)-1))),(IF((SUM(G75)=0), 0,(H75/SUM(G75)-1))))</f>
        <v>-1</v>
      </c>
      <c r="T75" s="109" t="s">
        <v>384</v>
      </c>
    </row>
    <row r="76" spans="1:20" ht="63">
      <c r="A76" s="14" t="s">
        <v>224</v>
      </c>
      <c r="B76" s="38" t="s">
        <v>225</v>
      </c>
      <c r="C76" s="16" t="s">
        <v>54</v>
      </c>
      <c r="D76" s="42">
        <v>0</v>
      </c>
      <c r="E76" s="42">
        <v>0</v>
      </c>
      <c r="F76" s="55">
        <f t="shared" si="74"/>
        <v>0</v>
      </c>
      <c r="G76" s="53">
        <f t="shared" ref="G76:G86" si="245">I76+K76+M76+O76</f>
        <v>0</v>
      </c>
      <c r="H76" s="54">
        <f t="shared" ref="H76:H86" si="246">J76+L76+N76+P76</f>
        <v>0</v>
      </c>
      <c r="I76" s="54">
        <v>0</v>
      </c>
      <c r="J76" s="54">
        <v>0</v>
      </c>
      <c r="K76" s="111">
        <v>0</v>
      </c>
      <c r="L76" s="54">
        <v>0</v>
      </c>
      <c r="M76" s="111">
        <v>0</v>
      </c>
      <c r="N76" s="54">
        <v>0</v>
      </c>
      <c r="O76" s="111">
        <v>0</v>
      </c>
      <c r="P76" s="54">
        <v>0</v>
      </c>
      <c r="Q76" s="55">
        <f t="shared" ref="Q76:Q85" si="247">F76-H76</f>
        <v>0</v>
      </c>
      <c r="R76" s="56">
        <f t="shared" ref="R76" si="248">H76-G76</f>
        <v>0</v>
      </c>
      <c r="S76" s="57">
        <f t="shared" ref="S76" si="249">IF(H76&gt;0,(IF((SUM(G76)=0), 1,(H76/SUM(G76)-1))),(IF((SUM(G76)=0), 0,(H76/SUM(G76)-1))))</f>
        <v>0</v>
      </c>
      <c r="T76" s="107" t="s">
        <v>430</v>
      </c>
    </row>
    <row r="77" spans="1:20" ht="47.25">
      <c r="A77" s="14" t="s">
        <v>226</v>
      </c>
      <c r="B77" s="18" t="s">
        <v>386</v>
      </c>
      <c r="C77" s="16" t="s">
        <v>55</v>
      </c>
      <c r="D77" s="42">
        <v>0</v>
      </c>
      <c r="E77" s="42">
        <v>0</v>
      </c>
      <c r="F77" s="55">
        <f t="shared" si="74"/>
        <v>0</v>
      </c>
      <c r="G77" s="53">
        <f t="shared" si="245"/>
        <v>0</v>
      </c>
      <c r="H77" s="54">
        <f t="shared" si="246"/>
        <v>0</v>
      </c>
      <c r="I77" s="54">
        <v>0</v>
      </c>
      <c r="J77" s="54">
        <v>0</v>
      </c>
      <c r="K77" s="111">
        <v>0</v>
      </c>
      <c r="L77" s="54">
        <v>0</v>
      </c>
      <c r="M77" s="111">
        <v>0</v>
      </c>
      <c r="N77" s="54">
        <v>0</v>
      </c>
      <c r="O77" s="111">
        <v>0</v>
      </c>
      <c r="P77" s="54">
        <v>0</v>
      </c>
      <c r="Q77" s="55">
        <f t="shared" si="247"/>
        <v>0</v>
      </c>
      <c r="R77" s="56">
        <f t="shared" ref="R77:R86" si="250">H77-G77</f>
        <v>0</v>
      </c>
      <c r="S77" s="57">
        <f t="shared" ref="S77:S86" si="251">IF(H77&gt;0,(IF((SUM(G77)=0), 1,(H77/SUM(G77)-1))),(IF((SUM(G77)=0), 0,(H77/SUM(G77)-1))))</f>
        <v>0</v>
      </c>
      <c r="T77" s="107" t="s">
        <v>430</v>
      </c>
    </row>
    <row r="78" spans="1:20" ht="31.5" customHeight="1">
      <c r="A78" s="14" t="s">
        <v>227</v>
      </c>
      <c r="B78" s="18" t="s">
        <v>387</v>
      </c>
      <c r="C78" s="16" t="s">
        <v>56</v>
      </c>
      <c r="D78" s="42">
        <v>0.55100000000000005</v>
      </c>
      <c r="E78" s="42">
        <v>0.55100000000000005</v>
      </c>
      <c r="F78" s="55">
        <v>0</v>
      </c>
      <c r="G78" s="53">
        <f t="shared" si="245"/>
        <v>0</v>
      </c>
      <c r="H78" s="54">
        <f t="shared" si="246"/>
        <v>0</v>
      </c>
      <c r="I78" s="54">
        <v>0</v>
      </c>
      <c r="J78" s="54">
        <v>0</v>
      </c>
      <c r="K78" s="42">
        <v>0</v>
      </c>
      <c r="L78" s="54">
        <v>0</v>
      </c>
      <c r="M78" s="42">
        <v>0</v>
      </c>
      <c r="N78" s="54">
        <v>0</v>
      </c>
      <c r="O78" s="42">
        <v>0</v>
      </c>
      <c r="P78" s="54">
        <v>0</v>
      </c>
      <c r="Q78" s="55">
        <v>0</v>
      </c>
      <c r="R78" s="56">
        <f t="shared" si="250"/>
        <v>0</v>
      </c>
      <c r="S78" s="57">
        <f t="shared" si="251"/>
        <v>0</v>
      </c>
      <c r="T78" s="107" t="s">
        <v>427</v>
      </c>
    </row>
    <row r="79" spans="1:20" s="117" customFormat="1" ht="31.5">
      <c r="A79" s="14" t="s">
        <v>228</v>
      </c>
      <c r="B79" s="18" t="s">
        <v>453</v>
      </c>
      <c r="C79" s="42" t="s">
        <v>57</v>
      </c>
      <c r="D79" s="42">
        <v>0.91300000000000003</v>
      </c>
      <c r="E79" s="42">
        <v>0</v>
      </c>
      <c r="F79" s="55">
        <f t="shared" si="74"/>
        <v>0.91300000000000003</v>
      </c>
      <c r="G79" s="151">
        <f t="shared" si="245"/>
        <v>0.91300000000000003</v>
      </c>
      <c r="H79" s="54">
        <f t="shared" si="246"/>
        <v>0</v>
      </c>
      <c r="I79" s="54">
        <v>0</v>
      </c>
      <c r="J79" s="54">
        <v>0</v>
      </c>
      <c r="K79" s="42">
        <v>0</v>
      </c>
      <c r="L79" s="54">
        <v>0</v>
      </c>
      <c r="M79" s="151">
        <v>0.91300000000000003</v>
      </c>
      <c r="N79" s="54">
        <v>0</v>
      </c>
      <c r="O79" s="42">
        <v>0</v>
      </c>
      <c r="P79" s="54">
        <v>0</v>
      </c>
      <c r="Q79" s="55">
        <f t="shared" si="247"/>
        <v>0.91300000000000003</v>
      </c>
      <c r="R79" s="56">
        <f t="shared" si="250"/>
        <v>-0.91300000000000003</v>
      </c>
      <c r="S79" s="57">
        <f t="shared" si="251"/>
        <v>-1</v>
      </c>
      <c r="T79" s="107" t="s">
        <v>430</v>
      </c>
    </row>
    <row r="80" spans="1:20" ht="47.25">
      <c r="A80" s="14" t="s">
        <v>229</v>
      </c>
      <c r="B80" s="18" t="s">
        <v>441</v>
      </c>
      <c r="C80" s="16" t="s">
        <v>58</v>
      </c>
      <c r="D80" s="37">
        <v>0.70099999999999996</v>
      </c>
      <c r="E80" s="42">
        <v>0.61199999999999999</v>
      </c>
      <c r="F80" s="55">
        <v>0</v>
      </c>
      <c r="G80" s="53">
        <f t="shared" si="245"/>
        <v>0</v>
      </c>
      <c r="H80" s="54">
        <f t="shared" si="246"/>
        <v>0</v>
      </c>
      <c r="I80" s="54">
        <v>0</v>
      </c>
      <c r="J80" s="54">
        <v>0</v>
      </c>
      <c r="K80" s="120">
        <v>0</v>
      </c>
      <c r="L80" s="54">
        <v>0</v>
      </c>
      <c r="M80" s="120">
        <v>0</v>
      </c>
      <c r="N80" s="54">
        <v>0</v>
      </c>
      <c r="O80" s="120">
        <v>0</v>
      </c>
      <c r="P80" s="54">
        <v>0</v>
      </c>
      <c r="Q80" s="55">
        <v>0</v>
      </c>
      <c r="R80" s="56">
        <f t="shared" si="250"/>
        <v>0</v>
      </c>
      <c r="S80" s="57">
        <f t="shared" si="251"/>
        <v>0</v>
      </c>
      <c r="T80" s="107" t="s">
        <v>431</v>
      </c>
    </row>
    <row r="81" spans="1:20" ht="31.5" customHeight="1">
      <c r="A81" s="14" t="s">
        <v>230</v>
      </c>
      <c r="B81" s="18" t="s">
        <v>442</v>
      </c>
      <c r="C81" s="16" t="s">
        <v>59</v>
      </c>
      <c r="D81" s="42">
        <v>0.55300000000000005</v>
      </c>
      <c r="E81" s="42">
        <v>0.55300000000000005</v>
      </c>
      <c r="F81" s="55">
        <v>0</v>
      </c>
      <c r="G81" s="53">
        <f t="shared" si="245"/>
        <v>0</v>
      </c>
      <c r="H81" s="54">
        <f t="shared" si="246"/>
        <v>0</v>
      </c>
      <c r="I81" s="54">
        <v>0</v>
      </c>
      <c r="J81" s="54">
        <v>0</v>
      </c>
      <c r="K81" s="42">
        <v>0</v>
      </c>
      <c r="L81" s="54">
        <v>0</v>
      </c>
      <c r="M81" s="42">
        <v>0</v>
      </c>
      <c r="N81" s="54">
        <v>0</v>
      </c>
      <c r="O81" s="42">
        <v>0</v>
      </c>
      <c r="P81" s="54">
        <v>0</v>
      </c>
      <c r="Q81" s="55">
        <v>0</v>
      </c>
      <c r="R81" s="56">
        <f t="shared" si="250"/>
        <v>0</v>
      </c>
      <c r="S81" s="57">
        <f t="shared" si="251"/>
        <v>0</v>
      </c>
      <c r="T81" s="107" t="s">
        <v>427</v>
      </c>
    </row>
    <row r="82" spans="1:20" ht="47.25">
      <c r="A82" s="14" t="s">
        <v>231</v>
      </c>
      <c r="B82" s="18" t="s">
        <v>388</v>
      </c>
      <c r="C82" s="16" t="s">
        <v>60</v>
      </c>
      <c r="D82" s="42">
        <v>0</v>
      </c>
      <c r="E82" s="42">
        <v>0</v>
      </c>
      <c r="F82" s="55">
        <f t="shared" si="74"/>
        <v>0</v>
      </c>
      <c r="G82" s="53">
        <f t="shared" si="245"/>
        <v>0</v>
      </c>
      <c r="H82" s="54">
        <f t="shared" si="246"/>
        <v>0</v>
      </c>
      <c r="I82" s="54">
        <v>0</v>
      </c>
      <c r="J82" s="54">
        <v>0</v>
      </c>
      <c r="K82" s="120">
        <v>0</v>
      </c>
      <c r="L82" s="54">
        <v>0</v>
      </c>
      <c r="M82" s="120">
        <v>0</v>
      </c>
      <c r="N82" s="54">
        <v>0</v>
      </c>
      <c r="O82" s="120">
        <v>0</v>
      </c>
      <c r="P82" s="54">
        <v>0</v>
      </c>
      <c r="Q82" s="55">
        <f t="shared" si="247"/>
        <v>0</v>
      </c>
      <c r="R82" s="56">
        <f t="shared" si="250"/>
        <v>0</v>
      </c>
      <c r="S82" s="57">
        <f t="shared" si="251"/>
        <v>0</v>
      </c>
      <c r="T82" s="107" t="s">
        <v>430</v>
      </c>
    </row>
    <row r="83" spans="1:20" s="117" customFormat="1" ht="31.5">
      <c r="A83" s="14" t="s">
        <v>232</v>
      </c>
      <c r="B83" s="18" t="s">
        <v>454</v>
      </c>
      <c r="C83" s="42" t="s">
        <v>61</v>
      </c>
      <c r="D83" s="42">
        <v>0.36199999999999999</v>
      </c>
      <c r="E83" s="42">
        <v>0</v>
      </c>
      <c r="F83" s="55">
        <f t="shared" ref="F83:F145" si="252">D83-E83</f>
        <v>0.36199999999999999</v>
      </c>
      <c r="G83" s="151">
        <f t="shared" si="245"/>
        <v>0.36199999999999999</v>
      </c>
      <c r="H83" s="54">
        <f t="shared" si="246"/>
        <v>0</v>
      </c>
      <c r="I83" s="54">
        <v>0</v>
      </c>
      <c r="J83" s="54">
        <v>0</v>
      </c>
      <c r="K83" s="42">
        <v>0</v>
      </c>
      <c r="L83" s="54">
        <v>0</v>
      </c>
      <c r="M83" s="151">
        <v>0.36199999999999999</v>
      </c>
      <c r="N83" s="54">
        <v>0</v>
      </c>
      <c r="O83" s="42">
        <v>0</v>
      </c>
      <c r="P83" s="54">
        <v>0</v>
      </c>
      <c r="Q83" s="55">
        <f t="shared" si="247"/>
        <v>0.36199999999999999</v>
      </c>
      <c r="R83" s="56">
        <f t="shared" si="250"/>
        <v>-0.36199999999999999</v>
      </c>
      <c r="S83" s="57">
        <f t="shared" si="251"/>
        <v>-1</v>
      </c>
      <c r="T83" s="107" t="s">
        <v>430</v>
      </c>
    </row>
    <row r="84" spans="1:20" ht="31.5">
      <c r="A84" s="14" t="s">
        <v>233</v>
      </c>
      <c r="B84" s="18" t="s">
        <v>443</v>
      </c>
      <c r="C84" s="16" t="s">
        <v>62</v>
      </c>
      <c r="D84" s="37">
        <v>0.187</v>
      </c>
      <c r="E84" s="42">
        <v>0.10199999999999999</v>
      </c>
      <c r="F84" s="55">
        <v>0</v>
      </c>
      <c r="G84" s="53">
        <f t="shared" si="245"/>
        <v>0</v>
      </c>
      <c r="H84" s="53">
        <f t="shared" si="246"/>
        <v>0</v>
      </c>
      <c r="I84" s="54">
        <v>0</v>
      </c>
      <c r="J84" s="54">
        <v>0</v>
      </c>
      <c r="K84" s="120">
        <v>0</v>
      </c>
      <c r="L84" s="54">
        <v>0</v>
      </c>
      <c r="M84" s="120">
        <v>0</v>
      </c>
      <c r="N84" s="54">
        <v>0</v>
      </c>
      <c r="O84" s="120">
        <v>0</v>
      </c>
      <c r="P84" s="54">
        <v>0</v>
      </c>
      <c r="Q84" s="55">
        <v>0</v>
      </c>
      <c r="R84" s="56">
        <f t="shared" si="250"/>
        <v>0</v>
      </c>
      <c r="S84" s="57">
        <f t="shared" si="251"/>
        <v>0</v>
      </c>
      <c r="T84" s="107" t="s">
        <v>431</v>
      </c>
    </row>
    <row r="85" spans="1:20" s="117" customFormat="1" ht="78.75">
      <c r="A85" s="14" t="s">
        <v>234</v>
      </c>
      <c r="B85" s="18" t="s">
        <v>455</v>
      </c>
      <c r="C85" s="16" t="s">
        <v>63</v>
      </c>
      <c r="D85" s="42">
        <v>9.8949999999999996</v>
      </c>
      <c r="E85" s="42">
        <v>0</v>
      </c>
      <c r="F85" s="55">
        <f t="shared" si="252"/>
        <v>9.8949999999999996</v>
      </c>
      <c r="G85" s="151">
        <f t="shared" si="245"/>
        <v>9.8949999999999996</v>
      </c>
      <c r="H85" s="54">
        <f t="shared" si="246"/>
        <v>0</v>
      </c>
      <c r="I85" s="54">
        <v>0</v>
      </c>
      <c r="J85" s="54">
        <v>0</v>
      </c>
      <c r="K85" s="42">
        <v>0</v>
      </c>
      <c r="L85" s="54">
        <v>0</v>
      </c>
      <c r="M85" s="42">
        <v>0</v>
      </c>
      <c r="N85" s="54">
        <v>0</v>
      </c>
      <c r="O85" s="151">
        <v>9.8949999999999996</v>
      </c>
      <c r="P85" s="54">
        <v>0</v>
      </c>
      <c r="Q85" s="55">
        <f t="shared" si="247"/>
        <v>9.8949999999999996</v>
      </c>
      <c r="R85" s="56">
        <f t="shared" si="250"/>
        <v>-9.8949999999999996</v>
      </c>
      <c r="S85" s="57">
        <f t="shared" si="251"/>
        <v>-1</v>
      </c>
      <c r="T85" s="107" t="s">
        <v>430</v>
      </c>
    </row>
    <row r="86" spans="1:20" ht="63" customHeight="1">
      <c r="A86" s="14" t="s">
        <v>235</v>
      </c>
      <c r="B86" s="18" t="s">
        <v>389</v>
      </c>
      <c r="C86" s="16" t="s">
        <v>64</v>
      </c>
      <c r="D86" s="42">
        <v>0.77100000000000002</v>
      </c>
      <c r="E86" s="42">
        <v>0.77100000000000002</v>
      </c>
      <c r="F86" s="55">
        <v>0</v>
      </c>
      <c r="G86" s="53">
        <f t="shared" si="245"/>
        <v>0</v>
      </c>
      <c r="H86" s="54">
        <f t="shared" si="246"/>
        <v>0</v>
      </c>
      <c r="I86" s="54">
        <v>0</v>
      </c>
      <c r="J86" s="54">
        <v>0</v>
      </c>
      <c r="K86" s="42">
        <v>0</v>
      </c>
      <c r="L86" s="54">
        <v>0</v>
      </c>
      <c r="M86" s="42">
        <v>0</v>
      </c>
      <c r="N86" s="54">
        <v>0</v>
      </c>
      <c r="O86" s="42">
        <v>0</v>
      </c>
      <c r="P86" s="54">
        <v>0</v>
      </c>
      <c r="Q86" s="55">
        <v>0</v>
      </c>
      <c r="R86" s="56">
        <f t="shared" si="250"/>
        <v>0</v>
      </c>
      <c r="S86" s="57">
        <f t="shared" si="251"/>
        <v>0</v>
      </c>
      <c r="T86" s="107" t="s">
        <v>427</v>
      </c>
    </row>
    <row r="87" spans="1:20">
      <c r="A87" s="19" t="s">
        <v>236</v>
      </c>
      <c r="B87" s="20" t="s">
        <v>65</v>
      </c>
      <c r="C87" s="21" t="s">
        <v>23</v>
      </c>
      <c r="D87" s="7">
        <f t="shared" ref="D87:R87" si="253">SUM(D88:D125)</f>
        <v>24.927000000000007</v>
      </c>
      <c r="E87" s="7">
        <f t="shared" si="253"/>
        <v>20.630999999999997</v>
      </c>
      <c r="F87" s="7">
        <f t="shared" si="253"/>
        <v>3.8460000000000001</v>
      </c>
      <c r="G87" s="7">
        <f>SUM(G88:G125)</f>
        <v>3.8460000000000001</v>
      </c>
      <c r="H87" s="7">
        <f t="shared" si="253"/>
        <v>0</v>
      </c>
      <c r="I87" s="7">
        <f t="shared" si="253"/>
        <v>0</v>
      </c>
      <c r="J87" s="7">
        <f t="shared" ref="J87:P87" si="254">SUM(J88:J125)</f>
        <v>0</v>
      </c>
      <c r="K87" s="7">
        <f t="shared" ref="K87" si="255">SUM(K88:K125)</f>
        <v>0</v>
      </c>
      <c r="L87" s="7">
        <f t="shared" si="254"/>
        <v>0</v>
      </c>
      <c r="M87" s="7">
        <f t="shared" ref="M87" si="256">SUM(M88:M125)</f>
        <v>2.3210000000000002</v>
      </c>
      <c r="N87" s="7">
        <f t="shared" si="254"/>
        <v>0</v>
      </c>
      <c r="O87" s="7">
        <f t="shared" ref="O87" si="257">SUM(O88:O125)</f>
        <v>1.5249999999999999</v>
      </c>
      <c r="P87" s="7">
        <f t="shared" si="254"/>
        <v>0</v>
      </c>
      <c r="Q87" s="7">
        <f t="shared" si="253"/>
        <v>3.8460000000000001</v>
      </c>
      <c r="R87" s="7">
        <f t="shared" si="253"/>
        <v>-3.8460000000000001</v>
      </c>
      <c r="S87" s="79">
        <f>IF(H87&gt;0,(IF((SUM(G87)=0), 1,(H87/SUM(G87)-1))),(IF((SUM(G87)=0), 0,(H87/SUM(G87)-1))))</f>
        <v>-1</v>
      </c>
      <c r="T87" s="101" t="s">
        <v>384</v>
      </c>
    </row>
    <row r="88" spans="1:20" ht="47.25">
      <c r="A88" s="14" t="s">
        <v>237</v>
      </c>
      <c r="B88" s="18" t="s">
        <v>390</v>
      </c>
      <c r="C88" s="16" t="s">
        <v>66</v>
      </c>
      <c r="D88" s="42">
        <v>0</v>
      </c>
      <c r="E88" s="42">
        <v>0</v>
      </c>
      <c r="F88" s="55">
        <f t="shared" si="252"/>
        <v>0</v>
      </c>
      <c r="G88" s="53">
        <f t="shared" ref="G88:G125" si="258">I88+K88+M88+O88</f>
        <v>0</v>
      </c>
      <c r="H88" s="54">
        <f t="shared" ref="H88:H125" si="259">J88+L88+N88+P88</f>
        <v>0</v>
      </c>
      <c r="I88" s="54">
        <v>0</v>
      </c>
      <c r="J88" s="54">
        <v>0</v>
      </c>
      <c r="K88" s="42">
        <v>0</v>
      </c>
      <c r="L88" s="54">
        <v>0</v>
      </c>
      <c r="M88" s="42">
        <v>0</v>
      </c>
      <c r="N88" s="54">
        <v>0</v>
      </c>
      <c r="O88" s="42">
        <v>0</v>
      </c>
      <c r="P88" s="54">
        <v>0</v>
      </c>
      <c r="Q88" s="55">
        <f t="shared" ref="Q88:Q121" si="260">F88-H88</f>
        <v>0</v>
      </c>
      <c r="R88" s="56">
        <f t="shared" ref="R88" si="261">H88-G88</f>
        <v>0</v>
      </c>
      <c r="S88" s="57">
        <f t="shared" ref="S88" si="262">IF(H88&gt;0,(IF((SUM(G88)=0), 1,(H88/SUM(G88)-1))),(IF((SUM(G88)=0), 0,(H88/SUM(G88)-1))))</f>
        <v>0</v>
      </c>
      <c r="T88" s="107" t="s">
        <v>430</v>
      </c>
    </row>
    <row r="89" spans="1:20" ht="47.25">
      <c r="A89" s="14" t="s">
        <v>238</v>
      </c>
      <c r="B89" s="18" t="s">
        <v>391</v>
      </c>
      <c r="C89" s="16" t="s">
        <v>67</v>
      </c>
      <c r="D89" s="42">
        <v>0</v>
      </c>
      <c r="E89" s="42">
        <v>0</v>
      </c>
      <c r="F89" s="55">
        <f t="shared" si="252"/>
        <v>0</v>
      </c>
      <c r="G89" s="53">
        <f t="shared" si="258"/>
        <v>0</v>
      </c>
      <c r="H89" s="54">
        <f t="shared" si="259"/>
        <v>0</v>
      </c>
      <c r="I89" s="54">
        <v>0</v>
      </c>
      <c r="J89" s="54">
        <v>0</v>
      </c>
      <c r="K89" s="42">
        <v>0</v>
      </c>
      <c r="L89" s="54">
        <v>0</v>
      </c>
      <c r="M89" s="42">
        <v>0</v>
      </c>
      <c r="N89" s="54">
        <v>0</v>
      </c>
      <c r="O89" s="42">
        <v>0</v>
      </c>
      <c r="P89" s="54">
        <v>0</v>
      </c>
      <c r="Q89" s="55">
        <f t="shared" si="260"/>
        <v>0</v>
      </c>
      <c r="R89" s="56">
        <f t="shared" ref="R89:R125" si="263">H89-G89</f>
        <v>0</v>
      </c>
      <c r="S89" s="57">
        <f t="shared" ref="S89:S125" si="264">IF(H89&gt;0,(IF((SUM(G89)=0), 1,(H89/SUM(G89)-1))),(IF((SUM(G89)=0), 0,(H89/SUM(G89)-1))))</f>
        <v>0</v>
      </c>
      <c r="T89" s="107" t="s">
        <v>430</v>
      </c>
    </row>
    <row r="90" spans="1:20" ht="47.25">
      <c r="A90" s="14" t="s">
        <v>239</v>
      </c>
      <c r="B90" s="18" t="s">
        <v>392</v>
      </c>
      <c r="C90" s="16" t="s">
        <v>68</v>
      </c>
      <c r="D90" s="42">
        <v>2.1459999999999999</v>
      </c>
      <c r="E90" s="42">
        <v>2.1459999999999999</v>
      </c>
      <c r="F90" s="55">
        <f t="shared" si="252"/>
        <v>0</v>
      </c>
      <c r="G90" s="53">
        <f t="shared" si="258"/>
        <v>0</v>
      </c>
      <c r="H90" s="54">
        <f t="shared" si="259"/>
        <v>0</v>
      </c>
      <c r="I90" s="54">
        <v>0</v>
      </c>
      <c r="J90" s="54">
        <v>0</v>
      </c>
      <c r="K90" s="42">
        <v>0</v>
      </c>
      <c r="L90" s="54">
        <v>0</v>
      </c>
      <c r="M90" s="42">
        <v>0</v>
      </c>
      <c r="N90" s="54">
        <v>0</v>
      </c>
      <c r="O90" s="42">
        <v>0</v>
      </c>
      <c r="P90" s="54">
        <v>0</v>
      </c>
      <c r="Q90" s="55">
        <f t="shared" si="260"/>
        <v>0</v>
      </c>
      <c r="R90" s="56">
        <f t="shared" si="263"/>
        <v>0</v>
      </c>
      <c r="S90" s="57">
        <f t="shared" si="264"/>
        <v>0</v>
      </c>
      <c r="T90" s="107" t="s">
        <v>428</v>
      </c>
    </row>
    <row r="91" spans="1:20" s="117" customFormat="1" ht="94.5">
      <c r="A91" s="14" t="s">
        <v>240</v>
      </c>
      <c r="B91" s="23" t="s">
        <v>456</v>
      </c>
      <c r="C91" s="42" t="s">
        <v>241</v>
      </c>
      <c r="D91" s="42">
        <v>4.7530000000000001</v>
      </c>
      <c r="E91" s="42">
        <v>2.4319999999999999</v>
      </c>
      <c r="F91" s="55">
        <f t="shared" si="252"/>
        <v>2.3210000000000002</v>
      </c>
      <c r="G91" s="151">
        <f t="shared" si="258"/>
        <v>2.3210000000000002</v>
      </c>
      <c r="H91" s="54">
        <f t="shared" si="259"/>
        <v>0</v>
      </c>
      <c r="I91" s="54">
        <v>0</v>
      </c>
      <c r="J91" s="54">
        <v>0</v>
      </c>
      <c r="K91" s="42">
        <v>0</v>
      </c>
      <c r="L91" s="54">
        <v>0</v>
      </c>
      <c r="M91" s="151">
        <v>2.3210000000000002</v>
      </c>
      <c r="N91" s="54">
        <v>0</v>
      </c>
      <c r="O91" s="42">
        <v>0</v>
      </c>
      <c r="P91" s="54">
        <v>0</v>
      </c>
      <c r="Q91" s="152">
        <f t="shared" si="260"/>
        <v>2.3210000000000002</v>
      </c>
      <c r="R91" s="56">
        <f t="shared" si="263"/>
        <v>-2.3210000000000002</v>
      </c>
      <c r="S91" s="57">
        <f t="shared" si="264"/>
        <v>-1</v>
      </c>
      <c r="T91" s="107" t="s">
        <v>432</v>
      </c>
    </row>
    <row r="92" spans="1:20" ht="47.25">
      <c r="A92" s="14" t="s">
        <v>242</v>
      </c>
      <c r="B92" s="18" t="s">
        <v>393</v>
      </c>
      <c r="C92" s="16" t="s">
        <v>69</v>
      </c>
      <c r="D92" s="42">
        <v>2.2029999999999998</v>
      </c>
      <c r="E92" s="42">
        <v>2.2029999999999998</v>
      </c>
      <c r="F92" s="55">
        <f t="shared" si="252"/>
        <v>0</v>
      </c>
      <c r="G92" s="53">
        <f t="shared" si="258"/>
        <v>0</v>
      </c>
      <c r="H92" s="54">
        <f t="shared" si="259"/>
        <v>0</v>
      </c>
      <c r="I92" s="54">
        <v>0</v>
      </c>
      <c r="J92" s="54">
        <v>0</v>
      </c>
      <c r="K92" s="42">
        <v>0</v>
      </c>
      <c r="L92" s="54">
        <v>0</v>
      </c>
      <c r="M92" s="42">
        <v>0</v>
      </c>
      <c r="N92" s="54">
        <v>0</v>
      </c>
      <c r="O92" s="42">
        <v>0</v>
      </c>
      <c r="P92" s="54">
        <v>0</v>
      </c>
      <c r="Q92" s="55">
        <f t="shared" si="260"/>
        <v>0</v>
      </c>
      <c r="R92" s="56">
        <f t="shared" si="263"/>
        <v>0</v>
      </c>
      <c r="S92" s="57">
        <f t="shared" si="264"/>
        <v>0</v>
      </c>
      <c r="T92" s="107" t="s">
        <v>428</v>
      </c>
    </row>
    <row r="93" spans="1:20" ht="47.25">
      <c r="A93" s="14" t="s">
        <v>243</v>
      </c>
      <c r="B93" s="18" t="s">
        <v>394</v>
      </c>
      <c r="C93" s="16" t="s">
        <v>70</v>
      </c>
      <c r="D93" s="42">
        <v>0</v>
      </c>
      <c r="E93" s="42">
        <v>0</v>
      </c>
      <c r="F93" s="55">
        <f t="shared" si="252"/>
        <v>0</v>
      </c>
      <c r="G93" s="53">
        <f t="shared" si="258"/>
        <v>0</v>
      </c>
      <c r="H93" s="54">
        <f t="shared" si="259"/>
        <v>0</v>
      </c>
      <c r="I93" s="54">
        <v>0</v>
      </c>
      <c r="J93" s="54">
        <v>0</v>
      </c>
      <c r="K93" s="42">
        <v>0</v>
      </c>
      <c r="L93" s="54">
        <v>0</v>
      </c>
      <c r="M93" s="42">
        <v>0</v>
      </c>
      <c r="N93" s="54">
        <v>0</v>
      </c>
      <c r="O93" s="42">
        <v>0</v>
      </c>
      <c r="P93" s="54">
        <v>0</v>
      </c>
      <c r="Q93" s="55">
        <f t="shared" si="260"/>
        <v>0</v>
      </c>
      <c r="R93" s="56">
        <f t="shared" si="263"/>
        <v>0</v>
      </c>
      <c r="S93" s="57">
        <f t="shared" si="264"/>
        <v>0</v>
      </c>
      <c r="T93" s="107" t="s">
        <v>430</v>
      </c>
    </row>
    <row r="94" spans="1:20" ht="47.25">
      <c r="A94" s="14" t="s">
        <v>244</v>
      </c>
      <c r="B94" s="18" t="s">
        <v>395</v>
      </c>
      <c r="C94" s="16" t="s">
        <v>71</v>
      </c>
      <c r="D94" s="42">
        <v>1.2569999999999999</v>
      </c>
      <c r="E94" s="42">
        <v>1.2569999999999999</v>
      </c>
      <c r="F94" s="55">
        <v>0</v>
      </c>
      <c r="G94" s="53">
        <f t="shared" si="258"/>
        <v>0</v>
      </c>
      <c r="H94" s="54">
        <f t="shared" si="259"/>
        <v>0</v>
      </c>
      <c r="I94" s="54">
        <v>0</v>
      </c>
      <c r="J94" s="54">
        <v>0</v>
      </c>
      <c r="K94" s="120">
        <v>0</v>
      </c>
      <c r="L94" s="54">
        <v>0</v>
      </c>
      <c r="M94" s="120">
        <v>0</v>
      </c>
      <c r="N94" s="54">
        <v>0</v>
      </c>
      <c r="O94" s="120">
        <v>0</v>
      </c>
      <c r="P94" s="54">
        <v>0</v>
      </c>
      <c r="Q94" s="55">
        <v>0</v>
      </c>
      <c r="R94" s="56">
        <f t="shared" si="263"/>
        <v>0</v>
      </c>
      <c r="S94" s="57">
        <f t="shared" si="264"/>
        <v>0</v>
      </c>
      <c r="T94" s="107" t="s">
        <v>427</v>
      </c>
    </row>
    <row r="95" spans="1:20" ht="47.25">
      <c r="A95" s="14" t="s">
        <v>245</v>
      </c>
      <c r="B95" s="18" t="s">
        <v>396</v>
      </c>
      <c r="C95" s="16" t="s">
        <v>72</v>
      </c>
      <c r="D95" s="42">
        <v>2.2210000000000001</v>
      </c>
      <c r="E95" s="42">
        <v>2.2210000000000001</v>
      </c>
      <c r="F95" s="55">
        <v>0</v>
      </c>
      <c r="G95" s="53">
        <f t="shared" si="258"/>
        <v>0</v>
      </c>
      <c r="H95" s="54">
        <f t="shared" si="259"/>
        <v>0</v>
      </c>
      <c r="I95" s="54">
        <v>0</v>
      </c>
      <c r="J95" s="54">
        <v>0</v>
      </c>
      <c r="K95" s="42">
        <v>0</v>
      </c>
      <c r="L95" s="54">
        <v>0</v>
      </c>
      <c r="M95" s="42">
        <v>0</v>
      </c>
      <c r="N95" s="54">
        <v>0</v>
      </c>
      <c r="O95" s="42">
        <v>0</v>
      </c>
      <c r="P95" s="54">
        <v>0</v>
      </c>
      <c r="Q95" s="55">
        <f t="shared" si="260"/>
        <v>0</v>
      </c>
      <c r="R95" s="56">
        <f t="shared" si="263"/>
        <v>0</v>
      </c>
      <c r="S95" s="57">
        <f t="shared" si="264"/>
        <v>0</v>
      </c>
      <c r="T95" s="107" t="s">
        <v>428</v>
      </c>
    </row>
    <row r="96" spans="1:20" ht="47.25">
      <c r="A96" s="14" t="s">
        <v>246</v>
      </c>
      <c r="B96" s="18" t="s">
        <v>397</v>
      </c>
      <c r="C96" s="16" t="s">
        <v>73</v>
      </c>
      <c r="D96" s="42">
        <v>0.83799999999999997</v>
      </c>
      <c r="E96" s="42">
        <v>0.83799999999999997</v>
      </c>
      <c r="F96" s="55">
        <v>0</v>
      </c>
      <c r="G96" s="53">
        <f t="shared" si="258"/>
        <v>0</v>
      </c>
      <c r="H96" s="54">
        <f t="shared" si="259"/>
        <v>0</v>
      </c>
      <c r="I96" s="54">
        <v>0</v>
      </c>
      <c r="J96" s="54">
        <v>0</v>
      </c>
      <c r="K96" s="120">
        <v>0</v>
      </c>
      <c r="L96" s="54">
        <v>0</v>
      </c>
      <c r="M96" s="120">
        <v>0</v>
      </c>
      <c r="N96" s="54">
        <v>0</v>
      </c>
      <c r="O96" s="120">
        <v>0</v>
      </c>
      <c r="P96" s="54">
        <v>0</v>
      </c>
      <c r="Q96" s="55">
        <v>0</v>
      </c>
      <c r="R96" s="56">
        <f t="shared" si="263"/>
        <v>0</v>
      </c>
      <c r="S96" s="57">
        <f t="shared" si="264"/>
        <v>0</v>
      </c>
      <c r="T96" s="107" t="s">
        <v>427</v>
      </c>
    </row>
    <row r="97" spans="1:20" ht="47.25">
      <c r="A97" s="14" t="s">
        <v>247</v>
      </c>
      <c r="B97" s="23" t="s">
        <v>444</v>
      </c>
      <c r="C97" s="16" t="s">
        <v>74</v>
      </c>
      <c r="D97" s="37">
        <v>0.70099999999999996</v>
      </c>
      <c r="E97" s="42">
        <v>0.65</v>
      </c>
      <c r="F97" s="55">
        <v>0</v>
      </c>
      <c r="G97" s="53">
        <f t="shared" si="258"/>
        <v>0</v>
      </c>
      <c r="H97" s="54">
        <f t="shared" si="259"/>
        <v>0</v>
      </c>
      <c r="I97" s="54">
        <v>0</v>
      </c>
      <c r="J97" s="54">
        <v>0</v>
      </c>
      <c r="K97" s="120">
        <v>0</v>
      </c>
      <c r="L97" s="54">
        <v>0</v>
      </c>
      <c r="M97" s="120">
        <v>0</v>
      </c>
      <c r="N97" s="54">
        <v>0</v>
      </c>
      <c r="O97" s="120">
        <v>0</v>
      </c>
      <c r="P97" s="54">
        <v>0</v>
      </c>
      <c r="Q97" s="55">
        <v>0</v>
      </c>
      <c r="R97" s="56">
        <f t="shared" si="263"/>
        <v>0</v>
      </c>
      <c r="S97" s="57">
        <f t="shared" si="264"/>
        <v>0</v>
      </c>
      <c r="T97" s="107" t="s">
        <v>431</v>
      </c>
    </row>
    <row r="98" spans="1:20" ht="47.25">
      <c r="A98" s="14" t="s">
        <v>248</v>
      </c>
      <c r="B98" s="23" t="s">
        <v>445</v>
      </c>
      <c r="C98" s="16" t="s">
        <v>75</v>
      </c>
      <c r="D98" s="37">
        <v>0.70099999999999996</v>
      </c>
      <c r="E98" s="42">
        <v>0.64900000000000002</v>
      </c>
      <c r="F98" s="55">
        <v>0</v>
      </c>
      <c r="G98" s="53">
        <f t="shared" si="258"/>
        <v>0</v>
      </c>
      <c r="H98" s="54">
        <f t="shared" si="259"/>
        <v>0</v>
      </c>
      <c r="I98" s="54">
        <v>0</v>
      </c>
      <c r="J98" s="54">
        <v>0</v>
      </c>
      <c r="K98" s="120">
        <v>0</v>
      </c>
      <c r="L98" s="54">
        <v>0</v>
      </c>
      <c r="M98" s="120">
        <v>0</v>
      </c>
      <c r="N98" s="54">
        <v>0</v>
      </c>
      <c r="O98" s="120">
        <v>0</v>
      </c>
      <c r="P98" s="54">
        <v>0</v>
      </c>
      <c r="Q98" s="55">
        <v>0</v>
      </c>
      <c r="R98" s="56">
        <f t="shared" si="263"/>
        <v>0</v>
      </c>
      <c r="S98" s="57">
        <f t="shared" si="264"/>
        <v>0</v>
      </c>
      <c r="T98" s="107" t="s">
        <v>431</v>
      </c>
    </row>
    <row r="99" spans="1:20" ht="47.25">
      <c r="A99" s="14" t="s">
        <v>249</v>
      </c>
      <c r="B99" s="18" t="s">
        <v>398</v>
      </c>
      <c r="C99" s="16" t="s">
        <v>76</v>
      </c>
      <c r="D99" s="42">
        <v>0.59099999999999997</v>
      </c>
      <c r="E99" s="42">
        <v>0.59099999999999997</v>
      </c>
      <c r="F99" s="55">
        <v>0</v>
      </c>
      <c r="G99" s="53">
        <f t="shared" si="258"/>
        <v>0</v>
      </c>
      <c r="H99" s="54">
        <f t="shared" si="259"/>
        <v>0</v>
      </c>
      <c r="I99" s="54">
        <v>0</v>
      </c>
      <c r="J99" s="54">
        <v>0</v>
      </c>
      <c r="K99" s="42">
        <v>0</v>
      </c>
      <c r="L99" s="54">
        <v>0</v>
      </c>
      <c r="M99" s="42">
        <v>0</v>
      </c>
      <c r="N99" s="54">
        <v>0</v>
      </c>
      <c r="O99" s="42">
        <v>0</v>
      </c>
      <c r="P99" s="54">
        <v>0</v>
      </c>
      <c r="Q99" s="55">
        <v>0</v>
      </c>
      <c r="R99" s="56">
        <f t="shared" si="263"/>
        <v>0</v>
      </c>
      <c r="S99" s="57">
        <f t="shared" si="264"/>
        <v>0</v>
      </c>
      <c r="T99" s="107" t="s">
        <v>427</v>
      </c>
    </row>
    <row r="100" spans="1:20" ht="47.25">
      <c r="A100" s="14" t="s">
        <v>250</v>
      </c>
      <c r="B100" s="23" t="s">
        <v>399</v>
      </c>
      <c r="C100" s="16" t="s">
        <v>77</v>
      </c>
      <c r="D100" s="42">
        <v>0.28999999999999998</v>
      </c>
      <c r="E100" s="42">
        <v>0.28999999999999998</v>
      </c>
      <c r="F100" s="55">
        <v>0</v>
      </c>
      <c r="G100" s="53">
        <f t="shared" si="258"/>
        <v>0</v>
      </c>
      <c r="H100" s="54">
        <f t="shared" si="259"/>
        <v>0</v>
      </c>
      <c r="I100" s="54">
        <v>0</v>
      </c>
      <c r="J100" s="54">
        <v>0</v>
      </c>
      <c r="K100" s="42">
        <v>0</v>
      </c>
      <c r="L100" s="54">
        <v>0</v>
      </c>
      <c r="M100" s="42">
        <v>0</v>
      </c>
      <c r="N100" s="54">
        <v>0</v>
      </c>
      <c r="O100" s="42">
        <v>0</v>
      </c>
      <c r="P100" s="54">
        <v>0</v>
      </c>
      <c r="Q100" s="55">
        <v>0</v>
      </c>
      <c r="R100" s="56">
        <f t="shared" si="263"/>
        <v>0</v>
      </c>
      <c r="S100" s="57">
        <f t="shared" si="264"/>
        <v>0</v>
      </c>
      <c r="T100" s="107" t="s">
        <v>427</v>
      </c>
    </row>
    <row r="101" spans="1:20" ht="47.25">
      <c r="A101" s="14" t="s">
        <v>251</v>
      </c>
      <c r="B101" s="23" t="s">
        <v>400</v>
      </c>
      <c r="C101" s="16" t="s">
        <v>78</v>
      </c>
      <c r="D101" s="37">
        <v>0.8</v>
      </c>
      <c r="E101" s="42">
        <v>0.8</v>
      </c>
      <c r="F101" s="55">
        <v>0</v>
      </c>
      <c r="G101" s="53">
        <f t="shared" si="258"/>
        <v>0</v>
      </c>
      <c r="H101" s="54">
        <f t="shared" si="259"/>
        <v>0</v>
      </c>
      <c r="I101" s="54">
        <v>0</v>
      </c>
      <c r="J101" s="54">
        <v>0</v>
      </c>
      <c r="K101" s="42">
        <v>0</v>
      </c>
      <c r="L101" s="54">
        <v>0</v>
      </c>
      <c r="M101" s="42">
        <v>0</v>
      </c>
      <c r="N101" s="54">
        <v>0</v>
      </c>
      <c r="O101" s="42">
        <v>0</v>
      </c>
      <c r="P101" s="54">
        <v>0</v>
      </c>
      <c r="Q101" s="55">
        <v>0</v>
      </c>
      <c r="R101" s="56">
        <f t="shared" si="263"/>
        <v>0</v>
      </c>
      <c r="S101" s="57">
        <f t="shared" si="264"/>
        <v>0</v>
      </c>
      <c r="T101" s="107" t="s">
        <v>427</v>
      </c>
    </row>
    <row r="102" spans="1:20" ht="47.25">
      <c r="A102" s="14" t="s">
        <v>252</v>
      </c>
      <c r="B102" s="23" t="s">
        <v>446</v>
      </c>
      <c r="C102" s="16" t="s">
        <v>79</v>
      </c>
      <c r="D102" s="37">
        <v>0.35</v>
      </c>
      <c r="E102" s="42">
        <v>0.32200000000000001</v>
      </c>
      <c r="F102" s="55">
        <v>0</v>
      </c>
      <c r="G102" s="53">
        <f t="shared" si="258"/>
        <v>0</v>
      </c>
      <c r="H102" s="54">
        <f t="shared" si="259"/>
        <v>0</v>
      </c>
      <c r="I102" s="54">
        <v>0</v>
      </c>
      <c r="J102" s="54">
        <v>0</v>
      </c>
      <c r="K102" s="120">
        <v>0</v>
      </c>
      <c r="L102" s="54">
        <v>0</v>
      </c>
      <c r="M102" s="120">
        <v>0</v>
      </c>
      <c r="N102" s="54">
        <v>0</v>
      </c>
      <c r="O102" s="120">
        <v>0</v>
      </c>
      <c r="P102" s="54">
        <v>0</v>
      </c>
      <c r="Q102" s="55">
        <v>0</v>
      </c>
      <c r="R102" s="56">
        <f t="shared" si="263"/>
        <v>0</v>
      </c>
      <c r="S102" s="57">
        <f t="shared" si="264"/>
        <v>0</v>
      </c>
      <c r="T102" s="107" t="s">
        <v>431</v>
      </c>
    </row>
    <row r="103" spans="1:20" ht="47.25">
      <c r="A103" s="14" t="s">
        <v>253</v>
      </c>
      <c r="B103" s="23" t="s">
        <v>447</v>
      </c>
      <c r="C103" s="16" t="s">
        <v>80</v>
      </c>
      <c r="D103" s="37">
        <v>0.70099999999999996</v>
      </c>
      <c r="E103" s="42">
        <v>0.63800000000000001</v>
      </c>
      <c r="F103" s="55">
        <v>0</v>
      </c>
      <c r="G103" s="53">
        <f t="shared" si="258"/>
        <v>0</v>
      </c>
      <c r="H103" s="54">
        <f t="shared" si="259"/>
        <v>0</v>
      </c>
      <c r="I103" s="54">
        <v>0</v>
      </c>
      <c r="J103" s="54">
        <v>0</v>
      </c>
      <c r="K103" s="120">
        <v>0</v>
      </c>
      <c r="L103" s="54">
        <v>0</v>
      </c>
      <c r="M103" s="120">
        <v>0</v>
      </c>
      <c r="N103" s="54">
        <v>0</v>
      </c>
      <c r="O103" s="120">
        <v>0</v>
      </c>
      <c r="P103" s="54">
        <v>0</v>
      </c>
      <c r="Q103" s="55">
        <v>0</v>
      </c>
      <c r="R103" s="56">
        <f t="shared" si="263"/>
        <v>0</v>
      </c>
      <c r="S103" s="57">
        <f t="shared" si="264"/>
        <v>0</v>
      </c>
      <c r="T103" s="107" t="s">
        <v>431</v>
      </c>
    </row>
    <row r="104" spans="1:20" ht="47.25">
      <c r="A104" s="14" t="s">
        <v>254</v>
      </c>
      <c r="B104" s="23" t="s">
        <v>448</v>
      </c>
      <c r="C104" s="16" t="s">
        <v>81</v>
      </c>
      <c r="D104" s="37">
        <v>0.70099999999999996</v>
      </c>
      <c r="E104" s="42">
        <v>0.64700000000000002</v>
      </c>
      <c r="F104" s="55">
        <v>0</v>
      </c>
      <c r="G104" s="53">
        <f t="shared" si="258"/>
        <v>0</v>
      </c>
      <c r="H104" s="54">
        <f t="shared" si="259"/>
        <v>0</v>
      </c>
      <c r="I104" s="54">
        <v>0</v>
      </c>
      <c r="J104" s="54">
        <v>0</v>
      </c>
      <c r="K104" s="120">
        <v>0</v>
      </c>
      <c r="L104" s="54">
        <v>0</v>
      </c>
      <c r="M104" s="120">
        <v>0</v>
      </c>
      <c r="N104" s="54">
        <v>0</v>
      </c>
      <c r="O104" s="120">
        <v>0</v>
      </c>
      <c r="P104" s="54">
        <v>0</v>
      </c>
      <c r="Q104" s="55">
        <v>0</v>
      </c>
      <c r="R104" s="56">
        <f t="shared" si="263"/>
        <v>0</v>
      </c>
      <c r="S104" s="57">
        <f t="shared" si="264"/>
        <v>0</v>
      </c>
      <c r="T104" s="107" t="s">
        <v>431</v>
      </c>
    </row>
    <row r="105" spans="1:20" s="117" customFormat="1" ht="47.25">
      <c r="A105" s="14" t="s">
        <v>255</v>
      </c>
      <c r="B105" s="23" t="s">
        <v>457</v>
      </c>
      <c r="C105" s="42" t="s">
        <v>82</v>
      </c>
      <c r="D105" s="42">
        <v>0.61299999999999999</v>
      </c>
      <c r="E105" s="42">
        <v>0</v>
      </c>
      <c r="F105" s="55">
        <f t="shared" si="252"/>
        <v>0.61299999999999999</v>
      </c>
      <c r="G105" s="151">
        <f t="shared" si="258"/>
        <v>0.61299999999999999</v>
      </c>
      <c r="H105" s="54">
        <f t="shared" si="259"/>
        <v>0</v>
      </c>
      <c r="I105" s="54">
        <v>0</v>
      </c>
      <c r="J105" s="54">
        <v>0</v>
      </c>
      <c r="K105" s="42">
        <v>0</v>
      </c>
      <c r="L105" s="54">
        <v>0</v>
      </c>
      <c r="M105" s="42">
        <v>0</v>
      </c>
      <c r="N105" s="54">
        <v>0</v>
      </c>
      <c r="O105" s="151">
        <v>0.61299999999999999</v>
      </c>
      <c r="P105" s="54">
        <v>0</v>
      </c>
      <c r="Q105" s="55">
        <f t="shared" si="260"/>
        <v>0.61299999999999999</v>
      </c>
      <c r="R105" s="56">
        <f t="shared" si="263"/>
        <v>-0.61299999999999999</v>
      </c>
      <c r="S105" s="57">
        <f t="shared" si="264"/>
        <v>-1</v>
      </c>
      <c r="T105" s="107" t="s">
        <v>430</v>
      </c>
    </row>
    <row r="106" spans="1:20" ht="47.25">
      <c r="A106" s="14" t="s">
        <v>256</v>
      </c>
      <c r="B106" s="23" t="s">
        <v>401</v>
      </c>
      <c r="C106" s="16" t="s">
        <v>83</v>
      </c>
      <c r="D106" s="42">
        <v>0</v>
      </c>
      <c r="E106" s="42">
        <v>0</v>
      </c>
      <c r="F106" s="55">
        <f t="shared" si="252"/>
        <v>0</v>
      </c>
      <c r="G106" s="53">
        <f t="shared" si="258"/>
        <v>0</v>
      </c>
      <c r="H106" s="54">
        <f t="shared" si="259"/>
        <v>0</v>
      </c>
      <c r="I106" s="54">
        <v>0</v>
      </c>
      <c r="J106" s="54">
        <v>0</v>
      </c>
      <c r="K106" s="42">
        <v>0</v>
      </c>
      <c r="L106" s="54">
        <v>0</v>
      </c>
      <c r="M106" s="42">
        <v>0</v>
      </c>
      <c r="N106" s="54">
        <v>0</v>
      </c>
      <c r="O106" s="42">
        <v>0</v>
      </c>
      <c r="P106" s="54">
        <v>0</v>
      </c>
      <c r="Q106" s="55">
        <f t="shared" si="260"/>
        <v>0</v>
      </c>
      <c r="R106" s="56">
        <f t="shared" si="263"/>
        <v>0</v>
      </c>
      <c r="S106" s="57">
        <f t="shared" si="264"/>
        <v>0</v>
      </c>
      <c r="T106" s="107" t="s">
        <v>430</v>
      </c>
    </row>
    <row r="107" spans="1:20" ht="47.25">
      <c r="A107" s="14" t="s">
        <v>257</v>
      </c>
      <c r="B107" s="23" t="s">
        <v>449</v>
      </c>
      <c r="C107" s="16" t="s">
        <v>84</v>
      </c>
      <c r="D107" s="37">
        <v>0.70099999999999996</v>
      </c>
      <c r="E107" s="42">
        <v>0.64</v>
      </c>
      <c r="F107" s="55">
        <v>0</v>
      </c>
      <c r="G107" s="53">
        <f t="shared" si="258"/>
        <v>0</v>
      </c>
      <c r="H107" s="54">
        <f t="shared" si="259"/>
        <v>0</v>
      </c>
      <c r="I107" s="54">
        <v>0</v>
      </c>
      <c r="J107" s="54">
        <v>0</v>
      </c>
      <c r="K107" s="120">
        <v>0</v>
      </c>
      <c r="L107" s="54">
        <v>0</v>
      </c>
      <c r="M107" s="120">
        <v>0</v>
      </c>
      <c r="N107" s="54">
        <v>0</v>
      </c>
      <c r="O107" s="120">
        <v>0</v>
      </c>
      <c r="P107" s="54">
        <v>0</v>
      </c>
      <c r="Q107" s="55">
        <v>0</v>
      </c>
      <c r="R107" s="56">
        <f t="shared" si="263"/>
        <v>0</v>
      </c>
      <c r="S107" s="57">
        <f t="shared" si="264"/>
        <v>0</v>
      </c>
      <c r="T107" s="107" t="s">
        <v>431</v>
      </c>
    </row>
    <row r="108" spans="1:20" ht="47.25">
      <c r="A108" s="14" t="s">
        <v>258</v>
      </c>
      <c r="B108" s="23" t="s">
        <v>450</v>
      </c>
      <c r="C108" s="16" t="s">
        <v>85</v>
      </c>
      <c r="D108" s="37">
        <v>0.35</v>
      </c>
      <c r="E108" s="42">
        <v>0.32500000000000001</v>
      </c>
      <c r="F108" s="55">
        <v>0</v>
      </c>
      <c r="G108" s="53">
        <f t="shared" si="258"/>
        <v>0</v>
      </c>
      <c r="H108" s="54">
        <f t="shared" si="259"/>
        <v>0</v>
      </c>
      <c r="I108" s="54">
        <v>0</v>
      </c>
      <c r="J108" s="54">
        <v>0</v>
      </c>
      <c r="K108" s="120">
        <v>0</v>
      </c>
      <c r="L108" s="54">
        <v>0</v>
      </c>
      <c r="M108" s="120">
        <v>0</v>
      </c>
      <c r="N108" s="54">
        <v>0</v>
      </c>
      <c r="O108" s="120">
        <v>0</v>
      </c>
      <c r="P108" s="54">
        <v>0</v>
      </c>
      <c r="Q108" s="55">
        <v>0</v>
      </c>
      <c r="R108" s="56">
        <f t="shared" si="263"/>
        <v>0</v>
      </c>
      <c r="S108" s="57">
        <f t="shared" si="264"/>
        <v>0</v>
      </c>
      <c r="T108" s="107" t="s">
        <v>431</v>
      </c>
    </row>
    <row r="109" spans="1:20" ht="47.25">
      <c r="A109" s="14" t="s">
        <v>259</v>
      </c>
      <c r="B109" s="23" t="s">
        <v>451</v>
      </c>
      <c r="C109" s="16" t="s">
        <v>86</v>
      </c>
      <c r="D109" s="37">
        <v>0.70099999999999996</v>
      </c>
      <c r="E109" s="42">
        <v>0.64400000000000002</v>
      </c>
      <c r="F109" s="55">
        <v>0</v>
      </c>
      <c r="G109" s="53">
        <f t="shared" si="258"/>
        <v>0</v>
      </c>
      <c r="H109" s="54">
        <f t="shared" si="259"/>
        <v>0</v>
      </c>
      <c r="I109" s="54">
        <v>0</v>
      </c>
      <c r="J109" s="54">
        <v>0</v>
      </c>
      <c r="K109" s="120">
        <v>0</v>
      </c>
      <c r="L109" s="54">
        <v>0</v>
      </c>
      <c r="M109" s="120">
        <v>0</v>
      </c>
      <c r="N109" s="54">
        <v>0</v>
      </c>
      <c r="O109" s="120">
        <v>0</v>
      </c>
      <c r="P109" s="54">
        <v>0</v>
      </c>
      <c r="Q109" s="55">
        <v>0</v>
      </c>
      <c r="R109" s="56">
        <f t="shared" si="263"/>
        <v>0</v>
      </c>
      <c r="S109" s="57">
        <f t="shared" si="264"/>
        <v>0</v>
      </c>
      <c r="T109" s="107" t="s">
        <v>431</v>
      </c>
    </row>
    <row r="110" spans="1:20" ht="47.25">
      <c r="A110" s="14" t="s">
        <v>260</v>
      </c>
      <c r="B110" s="18" t="s">
        <v>402</v>
      </c>
      <c r="C110" s="16" t="s">
        <v>87</v>
      </c>
      <c r="D110" s="42">
        <v>0.61599999999999999</v>
      </c>
      <c r="E110" s="42">
        <v>0.61599999999999999</v>
      </c>
      <c r="F110" s="55">
        <v>0</v>
      </c>
      <c r="G110" s="53">
        <f t="shared" si="258"/>
        <v>0</v>
      </c>
      <c r="H110" s="54">
        <f t="shared" si="259"/>
        <v>0</v>
      </c>
      <c r="I110" s="54">
        <v>0</v>
      </c>
      <c r="J110" s="54">
        <v>0</v>
      </c>
      <c r="K110" s="42">
        <v>0</v>
      </c>
      <c r="L110" s="54">
        <v>0</v>
      </c>
      <c r="M110" s="42">
        <v>0</v>
      </c>
      <c r="N110" s="54">
        <v>0</v>
      </c>
      <c r="O110" s="42">
        <v>0</v>
      </c>
      <c r="P110" s="54">
        <v>0</v>
      </c>
      <c r="Q110" s="55">
        <v>0</v>
      </c>
      <c r="R110" s="56">
        <f t="shared" si="263"/>
        <v>0</v>
      </c>
      <c r="S110" s="57">
        <f t="shared" si="264"/>
        <v>0</v>
      </c>
      <c r="T110" s="107" t="s">
        <v>427</v>
      </c>
    </row>
    <row r="111" spans="1:20" ht="47.25">
      <c r="A111" s="14" t="s">
        <v>261</v>
      </c>
      <c r="B111" s="18" t="s">
        <v>403</v>
      </c>
      <c r="C111" s="16" t="s">
        <v>88</v>
      </c>
      <c r="D111" s="42">
        <v>0</v>
      </c>
      <c r="E111" s="42">
        <v>0</v>
      </c>
      <c r="F111" s="55">
        <f t="shared" si="252"/>
        <v>0</v>
      </c>
      <c r="G111" s="53">
        <f t="shared" si="258"/>
        <v>0</v>
      </c>
      <c r="H111" s="54">
        <f t="shared" si="259"/>
        <v>0</v>
      </c>
      <c r="I111" s="54">
        <v>0</v>
      </c>
      <c r="J111" s="54">
        <v>0</v>
      </c>
      <c r="K111" s="42">
        <v>0</v>
      </c>
      <c r="L111" s="54">
        <v>0</v>
      </c>
      <c r="M111" s="42">
        <v>0</v>
      </c>
      <c r="N111" s="54">
        <v>0</v>
      </c>
      <c r="O111" s="42">
        <v>0</v>
      </c>
      <c r="P111" s="54">
        <v>0</v>
      </c>
      <c r="Q111" s="55">
        <f t="shared" si="260"/>
        <v>0</v>
      </c>
      <c r="R111" s="56">
        <f t="shared" si="263"/>
        <v>0</v>
      </c>
      <c r="S111" s="57">
        <f t="shared" si="264"/>
        <v>0</v>
      </c>
      <c r="T111" s="107" t="s">
        <v>430</v>
      </c>
    </row>
    <row r="112" spans="1:20" ht="47.25">
      <c r="A112" s="14" t="s">
        <v>262</v>
      </c>
      <c r="B112" s="18" t="s">
        <v>404</v>
      </c>
      <c r="C112" s="16" t="s">
        <v>89</v>
      </c>
      <c r="D112" s="42">
        <v>0</v>
      </c>
      <c r="E112" s="42">
        <v>0</v>
      </c>
      <c r="F112" s="55">
        <f t="shared" si="252"/>
        <v>0</v>
      </c>
      <c r="G112" s="53">
        <f t="shared" si="258"/>
        <v>0</v>
      </c>
      <c r="H112" s="54">
        <f t="shared" si="259"/>
        <v>0</v>
      </c>
      <c r="I112" s="54">
        <v>0</v>
      </c>
      <c r="J112" s="54">
        <v>0</v>
      </c>
      <c r="K112" s="42">
        <v>0</v>
      </c>
      <c r="L112" s="54">
        <v>0</v>
      </c>
      <c r="M112" s="42">
        <v>0</v>
      </c>
      <c r="N112" s="54">
        <v>0</v>
      </c>
      <c r="O112" s="42">
        <v>0</v>
      </c>
      <c r="P112" s="54">
        <v>0</v>
      </c>
      <c r="Q112" s="55">
        <f t="shared" si="260"/>
        <v>0</v>
      </c>
      <c r="R112" s="56">
        <f t="shared" si="263"/>
        <v>0</v>
      </c>
      <c r="S112" s="57">
        <f t="shared" si="264"/>
        <v>0</v>
      </c>
      <c r="T112" s="107" t="s">
        <v>430</v>
      </c>
    </row>
    <row r="113" spans="1:20" ht="47.25">
      <c r="A113" s="14" t="s">
        <v>263</v>
      </c>
      <c r="B113" s="18" t="s">
        <v>405</v>
      </c>
      <c r="C113" s="16" t="s">
        <v>90</v>
      </c>
      <c r="D113" s="42">
        <v>0</v>
      </c>
      <c r="E113" s="42">
        <v>0</v>
      </c>
      <c r="F113" s="55">
        <f t="shared" si="252"/>
        <v>0</v>
      </c>
      <c r="G113" s="53">
        <f t="shared" si="258"/>
        <v>0</v>
      </c>
      <c r="H113" s="54">
        <f t="shared" si="259"/>
        <v>0</v>
      </c>
      <c r="I113" s="54">
        <v>0</v>
      </c>
      <c r="J113" s="54">
        <v>0</v>
      </c>
      <c r="K113" s="42">
        <v>0</v>
      </c>
      <c r="L113" s="54">
        <v>0</v>
      </c>
      <c r="M113" s="42">
        <v>0</v>
      </c>
      <c r="N113" s="54">
        <v>0</v>
      </c>
      <c r="O113" s="42">
        <v>0</v>
      </c>
      <c r="P113" s="54">
        <v>0</v>
      </c>
      <c r="Q113" s="55">
        <f t="shared" si="260"/>
        <v>0</v>
      </c>
      <c r="R113" s="56">
        <f t="shared" si="263"/>
        <v>0</v>
      </c>
      <c r="S113" s="57">
        <f t="shared" si="264"/>
        <v>0</v>
      </c>
      <c r="T113" s="107" t="s">
        <v>430</v>
      </c>
    </row>
    <row r="114" spans="1:20" ht="47.25">
      <c r="A114" s="14" t="s">
        <v>264</v>
      </c>
      <c r="B114" s="18" t="s">
        <v>406</v>
      </c>
      <c r="C114" s="16" t="s">
        <v>91</v>
      </c>
      <c r="D114" s="42">
        <v>0</v>
      </c>
      <c r="E114" s="42">
        <v>0</v>
      </c>
      <c r="F114" s="55">
        <f t="shared" si="252"/>
        <v>0</v>
      </c>
      <c r="G114" s="53">
        <f t="shared" si="258"/>
        <v>0</v>
      </c>
      <c r="H114" s="54">
        <f t="shared" si="259"/>
        <v>0</v>
      </c>
      <c r="I114" s="54">
        <v>0</v>
      </c>
      <c r="J114" s="54">
        <v>0</v>
      </c>
      <c r="K114" s="42">
        <v>0</v>
      </c>
      <c r="L114" s="54">
        <v>0</v>
      </c>
      <c r="M114" s="42">
        <v>0</v>
      </c>
      <c r="N114" s="54">
        <v>0</v>
      </c>
      <c r="O114" s="42">
        <v>0</v>
      </c>
      <c r="P114" s="54">
        <v>0</v>
      </c>
      <c r="Q114" s="55">
        <f t="shared" si="260"/>
        <v>0</v>
      </c>
      <c r="R114" s="56">
        <f t="shared" si="263"/>
        <v>0</v>
      </c>
      <c r="S114" s="57">
        <f t="shared" si="264"/>
        <v>0</v>
      </c>
      <c r="T114" s="107" t="s">
        <v>430</v>
      </c>
    </row>
    <row r="115" spans="1:20" ht="47.25">
      <c r="A115" s="14" t="s">
        <v>265</v>
      </c>
      <c r="B115" s="23" t="s">
        <v>407</v>
      </c>
      <c r="C115" s="16" t="s">
        <v>92</v>
      </c>
      <c r="D115" s="37">
        <v>0.28799999999999998</v>
      </c>
      <c r="E115" s="42">
        <v>0.28799999999999998</v>
      </c>
      <c r="F115" s="55">
        <v>0</v>
      </c>
      <c r="G115" s="53">
        <f t="shared" si="258"/>
        <v>0</v>
      </c>
      <c r="H115" s="54">
        <f t="shared" si="259"/>
        <v>0</v>
      </c>
      <c r="I115" s="54">
        <v>0</v>
      </c>
      <c r="J115" s="54">
        <v>0</v>
      </c>
      <c r="K115" s="120">
        <v>0</v>
      </c>
      <c r="L115" s="54">
        <v>0</v>
      </c>
      <c r="M115" s="120">
        <v>0</v>
      </c>
      <c r="N115" s="54">
        <v>0</v>
      </c>
      <c r="O115" s="120">
        <v>0</v>
      </c>
      <c r="P115" s="54">
        <v>0</v>
      </c>
      <c r="Q115" s="55">
        <v>0</v>
      </c>
      <c r="R115" s="56">
        <f t="shared" si="263"/>
        <v>0</v>
      </c>
      <c r="S115" s="57">
        <f t="shared" si="264"/>
        <v>0</v>
      </c>
      <c r="T115" s="107" t="s">
        <v>427</v>
      </c>
    </row>
    <row r="116" spans="1:20" ht="47.25">
      <c r="A116" s="14" t="s">
        <v>266</v>
      </c>
      <c r="B116" s="23" t="s">
        <v>452</v>
      </c>
      <c r="C116" s="16" t="s">
        <v>93</v>
      </c>
      <c r="D116" s="37">
        <v>0.35</v>
      </c>
      <c r="E116" s="42">
        <v>0.32100000000000001</v>
      </c>
      <c r="F116" s="55">
        <v>0</v>
      </c>
      <c r="G116" s="53">
        <f t="shared" si="258"/>
        <v>0</v>
      </c>
      <c r="H116" s="53">
        <f t="shared" si="259"/>
        <v>0</v>
      </c>
      <c r="I116" s="54">
        <v>0</v>
      </c>
      <c r="J116" s="54">
        <v>0</v>
      </c>
      <c r="K116" s="120">
        <v>0</v>
      </c>
      <c r="L116" s="54">
        <v>0</v>
      </c>
      <c r="M116" s="120">
        <v>0</v>
      </c>
      <c r="N116" s="54">
        <v>0</v>
      </c>
      <c r="O116" s="120">
        <v>0</v>
      </c>
      <c r="P116" s="54">
        <v>0</v>
      </c>
      <c r="Q116" s="55">
        <v>0</v>
      </c>
      <c r="R116" s="56">
        <f t="shared" si="263"/>
        <v>0</v>
      </c>
      <c r="S116" s="57">
        <f t="shared" si="264"/>
        <v>0</v>
      </c>
      <c r="T116" s="107" t="s">
        <v>431</v>
      </c>
    </row>
    <row r="117" spans="1:20" s="117" customFormat="1" ht="47.25">
      <c r="A117" s="14" t="s">
        <v>267</v>
      </c>
      <c r="B117" s="23" t="s">
        <v>458</v>
      </c>
      <c r="C117" s="42" t="s">
        <v>94</v>
      </c>
      <c r="D117" s="42">
        <v>0.45600000000000002</v>
      </c>
      <c r="E117" s="42">
        <v>0</v>
      </c>
      <c r="F117" s="55">
        <f t="shared" si="252"/>
        <v>0.45600000000000002</v>
      </c>
      <c r="G117" s="151">
        <f t="shared" si="258"/>
        <v>0.45600000000000002</v>
      </c>
      <c r="H117" s="54">
        <f t="shared" si="259"/>
        <v>0</v>
      </c>
      <c r="I117" s="54">
        <v>0</v>
      </c>
      <c r="J117" s="54">
        <v>0</v>
      </c>
      <c r="K117" s="42">
        <v>0</v>
      </c>
      <c r="L117" s="54">
        <v>0</v>
      </c>
      <c r="M117" s="42">
        <v>0</v>
      </c>
      <c r="N117" s="54">
        <v>0</v>
      </c>
      <c r="O117" s="151">
        <v>0.45600000000000002</v>
      </c>
      <c r="P117" s="54">
        <v>0</v>
      </c>
      <c r="Q117" s="55">
        <f t="shared" si="260"/>
        <v>0.45600000000000002</v>
      </c>
      <c r="R117" s="56">
        <f t="shared" si="263"/>
        <v>-0.45600000000000002</v>
      </c>
      <c r="S117" s="57">
        <f t="shared" si="264"/>
        <v>-1</v>
      </c>
      <c r="T117" s="107" t="s">
        <v>430</v>
      </c>
    </row>
    <row r="118" spans="1:20" s="117" customFormat="1" ht="47.25">
      <c r="A118" s="14" t="s">
        <v>268</v>
      </c>
      <c r="B118" s="23" t="s">
        <v>459</v>
      </c>
      <c r="C118" s="42" t="s">
        <v>95</v>
      </c>
      <c r="D118" s="42">
        <v>0.45600000000000002</v>
      </c>
      <c r="E118" s="42">
        <v>0</v>
      </c>
      <c r="F118" s="55">
        <f t="shared" si="252"/>
        <v>0.45600000000000002</v>
      </c>
      <c r="G118" s="151">
        <f t="shared" si="258"/>
        <v>0.45600000000000002</v>
      </c>
      <c r="H118" s="54">
        <f t="shared" si="259"/>
        <v>0</v>
      </c>
      <c r="I118" s="54">
        <v>0</v>
      </c>
      <c r="J118" s="54">
        <v>0</v>
      </c>
      <c r="K118" s="42">
        <v>0</v>
      </c>
      <c r="L118" s="54">
        <v>0</v>
      </c>
      <c r="M118" s="42">
        <v>0</v>
      </c>
      <c r="N118" s="54">
        <v>0</v>
      </c>
      <c r="O118" s="151">
        <v>0.45600000000000002</v>
      </c>
      <c r="P118" s="54">
        <v>0</v>
      </c>
      <c r="Q118" s="55">
        <f t="shared" si="260"/>
        <v>0.45600000000000002</v>
      </c>
      <c r="R118" s="56">
        <f t="shared" si="263"/>
        <v>-0.45600000000000002</v>
      </c>
      <c r="S118" s="57">
        <f t="shared" si="264"/>
        <v>-1</v>
      </c>
      <c r="T118" s="107" t="s">
        <v>430</v>
      </c>
    </row>
    <row r="119" spans="1:20" ht="47.25">
      <c r="A119" s="14" t="s">
        <v>269</v>
      </c>
      <c r="B119" s="18" t="s">
        <v>408</v>
      </c>
      <c r="C119" s="16" t="s">
        <v>96</v>
      </c>
      <c r="D119" s="42">
        <v>0.29199999999999998</v>
      </c>
      <c r="E119" s="42">
        <v>0.29199999999999998</v>
      </c>
      <c r="F119" s="55">
        <v>0</v>
      </c>
      <c r="G119" s="53">
        <f t="shared" si="258"/>
        <v>0</v>
      </c>
      <c r="H119" s="54">
        <f t="shared" si="259"/>
        <v>0</v>
      </c>
      <c r="I119" s="54">
        <v>0</v>
      </c>
      <c r="J119" s="54">
        <v>0</v>
      </c>
      <c r="K119" s="120">
        <v>0</v>
      </c>
      <c r="L119" s="54">
        <v>0</v>
      </c>
      <c r="M119" s="120">
        <v>0</v>
      </c>
      <c r="N119" s="54">
        <v>0</v>
      </c>
      <c r="O119" s="120">
        <v>0</v>
      </c>
      <c r="P119" s="54">
        <v>0</v>
      </c>
      <c r="Q119" s="55">
        <v>0</v>
      </c>
      <c r="R119" s="56">
        <f t="shared" si="263"/>
        <v>0</v>
      </c>
      <c r="S119" s="57">
        <f t="shared" si="264"/>
        <v>0</v>
      </c>
      <c r="T119" s="107" t="s">
        <v>427</v>
      </c>
    </row>
    <row r="120" spans="1:20" ht="47.25">
      <c r="A120" s="14" t="s">
        <v>270</v>
      </c>
      <c r="B120" s="18" t="s">
        <v>409</v>
      </c>
      <c r="C120" s="16" t="s">
        <v>97</v>
      </c>
      <c r="D120" s="42">
        <v>0.60799999999999998</v>
      </c>
      <c r="E120" s="42">
        <v>0.60799999999999998</v>
      </c>
      <c r="F120" s="55">
        <v>0</v>
      </c>
      <c r="G120" s="53">
        <f t="shared" si="258"/>
        <v>0</v>
      </c>
      <c r="H120" s="54">
        <f t="shared" si="259"/>
        <v>0</v>
      </c>
      <c r="I120" s="54">
        <v>0</v>
      </c>
      <c r="J120" s="54">
        <v>0</v>
      </c>
      <c r="K120" s="120">
        <v>0</v>
      </c>
      <c r="L120" s="54">
        <v>0</v>
      </c>
      <c r="M120" s="120">
        <v>0</v>
      </c>
      <c r="N120" s="54">
        <v>0</v>
      </c>
      <c r="O120" s="120">
        <v>0</v>
      </c>
      <c r="P120" s="54">
        <v>0</v>
      </c>
      <c r="Q120" s="55">
        <v>0</v>
      </c>
      <c r="R120" s="56">
        <f t="shared" si="263"/>
        <v>0</v>
      </c>
      <c r="S120" s="57">
        <f t="shared" si="264"/>
        <v>0</v>
      </c>
      <c r="T120" s="107" t="s">
        <v>427</v>
      </c>
    </row>
    <row r="121" spans="1:20" ht="47.25">
      <c r="A121" s="14" t="s">
        <v>271</v>
      </c>
      <c r="B121" s="18" t="s">
        <v>410</v>
      </c>
      <c r="C121" s="16" t="s">
        <v>98</v>
      </c>
      <c r="D121" s="42">
        <v>0</v>
      </c>
      <c r="E121" s="42">
        <v>0</v>
      </c>
      <c r="F121" s="55">
        <f t="shared" si="252"/>
        <v>0</v>
      </c>
      <c r="G121" s="53">
        <f t="shared" si="258"/>
        <v>0</v>
      </c>
      <c r="H121" s="54">
        <f t="shared" si="259"/>
        <v>0</v>
      </c>
      <c r="I121" s="54">
        <v>0</v>
      </c>
      <c r="J121" s="54">
        <v>0</v>
      </c>
      <c r="K121" s="42">
        <v>0</v>
      </c>
      <c r="L121" s="54">
        <v>0</v>
      </c>
      <c r="M121" s="42">
        <v>0</v>
      </c>
      <c r="N121" s="54">
        <v>0</v>
      </c>
      <c r="O121" s="42">
        <v>0</v>
      </c>
      <c r="P121" s="54">
        <v>0</v>
      </c>
      <c r="Q121" s="55">
        <f t="shared" si="260"/>
        <v>0</v>
      </c>
      <c r="R121" s="56">
        <f t="shared" si="263"/>
        <v>0</v>
      </c>
      <c r="S121" s="57">
        <f t="shared" si="264"/>
        <v>0</v>
      </c>
      <c r="T121" s="107" t="s">
        <v>430</v>
      </c>
    </row>
    <row r="122" spans="1:20" ht="47.25">
      <c r="A122" s="14" t="s">
        <v>272</v>
      </c>
      <c r="B122" s="18" t="s">
        <v>411</v>
      </c>
      <c r="C122" s="16" t="s">
        <v>273</v>
      </c>
      <c r="D122" s="42">
        <v>0.29899999999999999</v>
      </c>
      <c r="E122" s="42">
        <v>0.29899999999999999</v>
      </c>
      <c r="F122" s="55">
        <v>0</v>
      </c>
      <c r="G122" s="53">
        <f t="shared" si="258"/>
        <v>0</v>
      </c>
      <c r="H122" s="54">
        <f t="shared" si="259"/>
        <v>0</v>
      </c>
      <c r="I122" s="54">
        <v>0</v>
      </c>
      <c r="J122" s="54">
        <v>0</v>
      </c>
      <c r="K122" s="42">
        <v>0</v>
      </c>
      <c r="L122" s="54">
        <v>0</v>
      </c>
      <c r="M122" s="42">
        <v>0</v>
      </c>
      <c r="N122" s="54">
        <v>0</v>
      </c>
      <c r="O122" s="42">
        <v>0</v>
      </c>
      <c r="P122" s="54">
        <v>0</v>
      </c>
      <c r="Q122" s="55">
        <v>0</v>
      </c>
      <c r="R122" s="56">
        <f t="shared" si="263"/>
        <v>0</v>
      </c>
      <c r="S122" s="57">
        <f t="shared" si="264"/>
        <v>0</v>
      </c>
      <c r="T122" s="107" t="s">
        <v>427</v>
      </c>
    </row>
    <row r="123" spans="1:20" ht="63">
      <c r="A123" s="14" t="s">
        <v>274</v>
      </c>
      <c r="B123" s="75" t="s">
        <v>412</v>
      </c>
      <c r="C123" s="16" t="s">
        <v>275</v>
      </c>
      <c r="D123" s="42">
        <v>0.29699999999999999</v>
      </c>
      <c r="E123" s="42">
        <v>0.29699999999999999</v>
      </c>
      <c r="F123" s="55">
        <v>0</v>
      </c>
      <c r="G123" s="53">
        <f t="shared" si="258"/>
        <v>0</v>
      </c>
      <c r="H123" s="54">
        <f t="shared" si="259"/>
        <v>0</v>
      </c>
      <c r="I123" s="54">
        <v>0</v>
      </c>
      <c r="J123" s="54">
        <v>0</v>
      </c>
      <c r="K123" s="42">
        <v>0</v>
      </c>
      <c r="L123" s="54">
        <v>0</v>
      </c>
      <c r="M123" s="42">
        <v>0</v>
      </c>
      <c r="N123" s="54">
        <v>0</v>
      </c>
      <c r="O123" s="42">
        <v>0</v>
      </c>
      <c r="P123" s="54">
        <v>0</v>
      </c>
      <c r="Q123" s="55">
        <v>0</v>
      </c>
      <c r="R123" s="56">
        <f t="shared" si="263"/>
        <v>0</v>
      </c>
      <c r="S123" s="57">
        <f t="shared" si="264"/>
        <v>0</v>
      </c>
      <c r="T123" s="107" t="s">
        <v>427</v>
      </c>
    </row>
    <row r="124" spans="1:20" ht="47.25">
      <c r="A124" s="14" t="s">
        <v>276</v>
      </c>
      <c r="B124" s="23" t="s">
        <v>413</v>
      </c>
      <c r="C124" s="16" t="s">
        <v>277</v>
      </c>
      <c r="D124" s="42">
        <v>0.35</v>
      </c>
      <c r="E124" s="42">
        <v>0.32</v>
      </c>
      <c r="F124" s="55">
        <v>0</v>
      </c>
      <c r="G124" s="53">
        <f t="shared" si="258"/>
        <v>0</v>
      </c>
      <c r="H124" s="54">
        <f t="shared" si="259"/>
        <v>0</v>
      </c>
      <c r="I124" s="54">
        <v>0</v>
      </c>
      <c r="J124" s="54">
        <v>0</v>
      </c>
      <c r="K124" s="120">
        <v>0</v>
      </c>
      <c r="L124" s="54">
        <v>0</v>
      </c>
      <c r="M124" s="120">
        <v>0</v>
      </c>
      <c r="N124" s="54">
        <v>0</v>
      </c>
      <c r="O124" s="120">
        <v>0</v>
      </c>
      <c r="P124" s="54">
        <v>0</v>
      </c>
      <c r="Q124" s="55">
        <v>0</v>
      </c>
      <c r="R124" s="56">
        <f t="shared" si="263"/>
        <v>0</v>
      </c>
      <c r="S124" s="57">
        <f t="shared" si="264"/>
        <v>0</v>
      </c>
      <c r="T124" s="107" t="s">
        <v>431</v>
      </c>
    </row>
    <row r="125" spans="1:20" ht="47.25">
      <c r="A125" s="14" t="s">
        <v>278</v>
      </c>
      <c r="B125" s="18" t="s">
        <v>414</v>
      </c>
      <c r="C125" s="16" t="s">
        <v>279</v>
      </c>
      <c r="D125" s="42">
        <v>0.29699999999999999</v>
      </c>
      <c r="E125" s="42">
        <v>0.29699999999999999</v>
      </c>
      <c r="F125" s="55">
        <v>0</v>
      </c>
      <c r="G125" s="53">
        <f t="shared" si="258"/>
        <v>0</v>
      </c>
      <c r="H125" s="54">
        <f t="shared" si="259"/>
        <v>0</v>
      </c>
      <c r="I125" s="54">
        <v>0</v>
      </c>
      <c r="J125" s="54">
        <v>0</v>
      </c>
      <c r="K125" s="42">
        <v>0</v>
      </c>
      <c r="L125" s="54">
        <v>0</v>
      </c>
      <c r="M125" s="42">
        <v>0</v>
      </c>
      <c r="N125" s="54">
        <v>0</v>
      </c>
      <c r="O125" s="42">
        <v>0</v>
      </c>
      <c r="P125" s="54">
        <v>0</v>
      </c>
      <c r="Q125" s="55">
        <v>0</v>
      </c>
      <c r="R125" s="56">
        <f t="shared" si="263"/>
        <v>0</v>
      </c>
      <c r="S125" s="57">
        <f t="shared" si="264"/>
        <v>0</v>
      </c>
      <c r="T125" s="107" t="s">
        <v>427</v>
      </c>
    </row>
    <row r="126" spans="1:20" ht="47.25">
      <c r="A126" s="31" t="s">
        <v>280</v>
      </c>
      <c r="B126" s="32" t="s">
        <v>281</v>
      </c>
      <c r="C126" s="33" t="s">
        <v>23</v>
      </c>
      <c r="D126" s="47">
        <f t="shared" ref="D126:R126" si="265">SUM(D127,D144)</f>
        <v>40.020000000000003</v>
      </c>
      <c r="E126" s="47">
        <f t="shared" si="265"/>
        <v>19.243000000000002</v>
      </c>
      <c r="F126" s="47">
        <f t="shared" si="265"/>
        <v>20.128</v>
      </c>
      <c r="G126" s="47">
        <f t="shared" si="265"/>
        <v>6.9619999999999989</v>
      </c>
      <c r="H126" s="47">
        <f t="shared" si="265"/>
        <v>0.32700000000000001</v>
      </c>
      <c r="I126" s="47">
        <f t="shared" si="265"/>
        <v>0</v>
      </c>
      <c r="J126" s="47">
        <f t="shared" ref="J126:P126" si="266">SUM(J127,J144)</f>
        <v>0.32700000000000001</v>
      </c>
      <c r="K126" s="47">
        <f t="shared" ref="K126:K127" si="267">K127</f>
        <v>2.2559999999999998</v>
      </c>
      <c r="L126" s="47">
        <f t="shared" si="266"/>
        <v>0</v>
      </c>
      <c r="M126" s="47">
        <f t="shared" ref="M126:M127" si="268">M127</f>
        <v>4.7059999999999995</v>
      </c>
      <c r="N126" s="47">
        <f t="shared" si="266"/>
        <v>0</v>
      </c>
      <c r="O126" s="47">
        <f t="shared" ref="O126:O127" si="269">O127</f>
        <v>0</v>
      </c>
      <c r="P126" s="47">
        <f t="shared" si="266"/>
        <v>0</v>
      </c>
      <c r="Q126" s="47">
        <f t="shared" si="265"/>
        <v>19.801000000000002</v>
      </c>
      <c r="R126" s="47">
        <f t="shared" si="265"/>
        <v>-6.6349999999999998</v>
      </c>
      <c r="S126" s="72">
        <f>IF(H126&gt;0,(IF((SUM(I126)=0), 1,(H126/SUM(I126)-1))),(IF((SUM(I126)=0), 0,(H126/SUM(I126)-1))))</f>
        <v>1</v>
      </c>
      <c r="T126" s="104" t="s">
        <v>384</v>
      </c>
    </row>
    <row r="127" spans="1:20" ht="31.5">
      <c r="A127" s="34" t="s">
        <v>282</v>
      </c>
      <c r="B127" s="35" t="s">
        <v>283</v>
      </c>
      <c r="C127" s="36" t="s">
        <v>23</v>
      </c>
      <c r="D127" s="48">
        <f t="shared" ref="D127:R127" si="270">SUM(D128)</f>
        <v>40.020000000000003</v>
      </c>
      <c r="E127" s="36">
        <f t="shared" si="270"/>
        <v>19.243000000000002</v>
      </c>
      <c r="F127" s="36">
        <f t="shared" si="270"/>
        <v>20.128</v>
      </c>
      <c r="G127" s="48">
        <f t="shared" si="270"/>
        <v>6.9619999999999989</v>
      </c>
      <c r="H127" s="48">
        <f t="shared" si="270"/>
        <v>0.32700000000000001</v>
      </c>
      <c r="I127" s="48">
        <f t="shared" si="270"/>
        <v>0</v>
      </c>
      <c r="J127" s="48">
        <f t="shared" si="270"/>
        <v>0.32700000000000001</v>
      </c>
      <c r="K127" s="48">
        <f t="shared" si="267"/>
        <v>2.2559999999999998</v>
      </c>
      <c r="L127" s="48">
        <f t="shared" si="270"/>
        <v>0</v>
      </c>
      <c r="M127" s="48">
        <f t="shared" si="268"/>
        <v>4.7059999999999995</v>
      </c>
      <c r="N127" s="48">
        <f t="shared" si="270"/>
        <v>0</v>
      </c>
      <c r="O127" s="48">
        <f t="shared" si="269"/>
        <v>0</v>
      </c>
      <c r="P127" s="48">
        <f t="shared" si="270"/>
        <v>0</v>
      </c>
      <c r="Q127" s="48">
        <f t="shared" si="270"/>
        <v>19.801000000000002</v>
      </c>
      <c r="R127" s="48">
        <f t="shared" si="270"/>
        <v>-6.6349999999999998</v>
      </c>
      <c r="S127" s="73">
        <f>IF(H127&gt;0,(IF((SUM(I127)=0), 1,(H127/SUM(I127)-1))),(IF((SUM(I127)=0), 0,(H127/SUM(I127)-1))))</f>
        <v>1</v>
      </c>
      <c r="T127" s="105" t="s">
        <v>384</v>
      </c>
    </row>
    <row r="128" spans="1:20">
      <c r="A128" s="11" t="s">
        <v>284</v>
      </c>
      <c r="B128" s="12" t="s">
        <v>29</v>
      </c>
      <c r="C128" s="13" t="s">
        <v>23</v>
      </c>
      <c r="D128" s="6">
        <f t="shared" ref="D128:R128" si="271">SUM(D129:D143)</f>
        <v>40.020000000000003</v>
      </c>
      <c r="E128" s="6">
        <f t="shared" si="271"/>
        <v>19.243000000000002</v>
      </c>
      <c r="F128" s="6">
        <f t="shared" si="271"/>
        <v>20.128</v>
      </c>
      <c r="G128" s="6">
        <f>SUM(G129:G143)</f>
        <v>6.9619999999999989</v>
      </c>
      <c r="H128" s="6">
        <f t="shared" si="271"/>
        <v>0.32700000000000001</v>
      </c>
      <c r="I128" s="6">
        <f t="shared" si="271"/>
        <v>0</v>
      </c>
      <c r="J128" s="6">
        <f t="shared" ref="J128:P128" si="272">SUM(J129:J143)</f>
        <v>0.32700000000000001</v>
      </c>
      <c r="K128" s="6">
        <f t="shared" ref="K128" si="273">SUM(K129:K143)</f>
        <v>2.2559999999999998</v>
      </c>
      <c r="L128" s="6">
        <f t="shared" si="272"/>
        <v>0</v>
      </c>
      <c r="M128" s="6">
        <f t="shared" ref="M128" si="274">SUM(M129:M143)</f>
        <v>4.7059999999999995</v>
      </c>
      <c r="N128" s="6">
        <f t="shared" si="272"/>
        <v>0</v>
      </c>
      <c r="O128" s="6">
        <f t="shared" ref="O128" si="275">SUM(O129:O143)</f>
        <v>0</v>
      </c>
      <c r="P128" s="6">
        <f t="shared" si="272"/>
        <v>0</v>
      </c>
      <c r="Q128" s="6">
        <f t="shared" si="271"/>
        <v>19.801000000000002</v>
      </c>
      <c r="R128" s="6">
        <f t="shared" si="271"/>
        <v>-6.6349999999999998</v>
      </c>
      <c r="S128" s="24">
        <f>IF(H128&gt;0,(IF((SUM(I128)=0), 1,(H128/SUM(I128)-1))),(IF((SUM(I128)=0), 0,(H128/SUM(I128)-1))))</f>
        <v>1</v>
      </c>
      <c r="T128" s="109" t="s">
        <v>384</v>
      </c>
    </row>
    <row r="129" spans="1:20" ht="31.5">
      <c r="A129" s="14" t="s">
        <v>285</v>
      </c>
      <c r="B129" s="15" t="s">
        <v>30</v>
      </c>
      <c r="C129" s="16" t="s">
        <v>31</v>
      </c>
      <c r="D129" s="42">
        <v>0</v>
      </c>
      <c r="E129" s="42">
        <v>0</v>
      </c>
      <c r="F129" s="55">
        <f t="shared" si="252"/>
        <v>0</v>
      </c>
      <c r="G129" s="53">
        <f t="shared" ref="G129:H143" si="276">I129+K129+M129+O129</f>
        <v>0</v>
      </c>
      <c r="H129" s="54">
        <f t="shared" si="276"/>
        <v>0</v>
      </c>
      <c r="I129" s="54">
        <v>0</v>
      </c>
      <c r="J129" s="54">
        <v>0</v>
      </c>
      <c r="K129" s="37">
        <v>0</v>
      </c>
      <c r="L129" s="54">
        <v>0</v>
      </c>
      <c r="M129" s="37">
        <v>0</v>
      </c>
      <c r="N129" s="54">
        <v>0</v>
      </c>
      <c r="O129" s="37">
        <v>0</v>
      </c>
      <c r="P129" s="54">
        <v>0</v>
      </c>
      <c r="Q129" s="55">
        <f t="shared" ref="Q129:Q138" si="277">F129-H129</f>
        <v>0</v>
      </c>
      <c r="R129" s="56">
        <f t="shared" ref="R129" si="278">H129-G129</f>
        <v>0</v>
      </c>
      <c r="S129" s="57">
        <f t="shared" ref="S129" si="279">IF(H129&gt;0,(IF((SUM(G129)=0), 1,(H129/SUM(G129)-1))),(IF((SUM(G129)=0), 0,(H129/SUM(G129)-1))))</f>
        <v>0</v>
      </c>
      <c r="T129" s="107" t="s">
        <v>430</v>
      </c>
    </row>
    <row r="130" spans="1:20" ht="31.5">
      <c r="A130" s="14" t="s">
        <v>286</v>
      </c>
      <c r="B130" s="15" t="s">
        <v>32</v>
      </c>
      <c r="C130" s="16" t="s">
        <v>33</v>
      </c>
      <c r="D130" s="42">
        <v>0</v>
      </c>
      <c r="E130" s="42">
        <v>0</v>
      </c>
      <c r="F130" s="55">
        <f t="shared" si="252"/>
        <v>0</v>
      </c>
      <c r="G130" s="53">
        <f t="shared" si="276"/>
        <v>0</v>
      </c>
      <c r="H130" s="54">
        <f t="shared" si="276"/>
        <v>0</v>
      </c>
      <c r="I130" s="54">
        <v>0</v>
      </c>
      <c r="J130" s="54">
        <v>0</v>
      </c>
      <c r="K130" s="37">
        <v>0</v>
      </c>
      <c r="L130" s="54">
        <v>0</v>
      </c>
      <c r="M130" s="37">
        <v>0</v>
      </c>
      <c r="N130" s="54">
        <v>0</v>
      </c>
      <c r="O130" s="37">
        <v>0</v>
      </c>
      <c r="P130" s="54">
        <v>0</v>
      </c>
      <c r="Q130" s="55">
        <f t="shared" si="277"/>
        <v>0</v>
      </c>
      <c r="R130" s="56">
        <f t="shared" ref="R130:R143" si="280">H130-G130</f>
        <v>0</v>
      </c>
      <c r="S130" s="57">
        <f t="shared" ref="S130:S143" si="281">IF(H130&gt;0,(IF((SUM(G130)=0), 1,(H130/SUM(G130)-1))),(IF((SUM(G130)=0), 0,(H130/SUM(G130)-1))))</f>
        <v>0</v>
      </c>
      <c r="T130" s="107" t="s">
        <v>430</v>
      </c>
    </row>
    <row r="131" spans="1:20" ht="47.25">
      <c r="A131" s="14" t="s">
        <v>287</v>
      </c>
      <c r="B131" s="15" t="s">
        <v>34</v>
      </c>
      <c r="C131" s="16" t="s">
        <v>35</v>
      </c>
      <c r="D131" s="16">
        <v>0</v>
      </c>
      <c r="E131" s="42">
        <v>0</v>
      </c>
      <c r="F131" s="55">
        <f t="shared" si="252"/>
        <v>0</v>
      </c>
      <c r="G131" s="53">
        <f t="shared" si="276"/>
        <v>0</v>
      </c>
      <c r="H131" s="54">
        <f t="shared" si="276"/>
        <v>0</v>
      </c>
      <c r="I131" s="54">
        <v>0</v>
      </c>
      <c r="J131" s="54">
        <v>0</v>
      </c>
      <c r="K131" s="37">
        <v>0</v>
      </c>
      <c r="L131" s="54">
        <v>0</v>
      </c>
      <c r="M131" s="37">
        <v>0</v>
      </c>
      <c r="N131" s="54">
        <v>0</v>
      </c>
      <c r="O131" s="37">
        <v>0</v>
      </c>
      <c r="P131" s="54">
        <v>0</v>
      </c>
      <c r="Q131" s="55">
        <f t="shared" si="277"/>
        <v>0</v>
      </c>
      <c r="R131" s="56">
        <f t="shared" si="280"/>
        <v>0</v>
      </c>
      <c r="S131" s="57">
        <f t="shared" si="281"/>
        <v>0</v>
      </c>
      <c r="T131" s="107" t="s">
        <v>430</v>
      </c>
    </row>
    <row r="132" spans="1:20" s="117" customFormat="1" ht="31.5">
      <c r="A132" s="14" t="s">
        <v>288</v>
      </c>
      <c r="B132" s="15" t="s">
        <v>36</v>
      </c>
      <c r="C132" s="42" t="s">
        <v>37</v>
      </c>
      <c r="D132" s="42">
        <v>1.1279999999999999</v>
      </c>
      <c r="E132" s="42">
        <v>0</v>
      </c>
      <c r="F132" s="55">
        <f t="shared" si="252"/>
        <v>1.1279999999999999</v>
      </c>
      <c r="G132" s="151">
        <f t="shared" si="276"/>
        <v>1.1279999999999999</v>
      </c>
      <c r="H132" s="54">
        <f t="shared" si="276"/>
        <v>0</v>
      </c>
      <c r="I132" s="54">
        <v>0</v>
      </c>
      <c r="J132" s="54">
        <v>0</v>
      </c>
      <c r="K132" s="151">
        <v>1.1279999999999999</v>
      </c>
      <c r="L132" s="54">
        <v>0</v>
      </c>
      <c r="M132" s="42">
        <v>0</v>
      </c>
      <c r="N132" s="54">
        <v>0</v>
      </c>
      <c r="O132" s="54">
        <v>0</v>
      </c>
      <c r="P132" s="54">
        <v>0</v>
      </c>
      <c r="Q132" s="55">
        <f t="shared" si="277"/>
        <v>1.1279999999999999</v>
      </c>
      <c r="R132" s="56">
        <f t="shared" si="280"/>
        <v>-1.1279999999999999</v>
      </c>
      <c r="S132" s="57">
        <f t="shared" si="281"/>
        <v>-1</v>
      </c>
      <c r="T132" s="107" t="s">
        <v>430</v>
      </c>
    </row>
    <row r="133" spans="1:20" s="117" customFormat="1" ht="31.5">
      <c r="A133" s="14" t="s">
        <v>289</v>
      </c>
      <c r="B133" s="15" t="s">
        <v>38</v>
      </c>
      <c r="C133" s="42" t="s">
        <v>39</v>
      </c>
      <c r="D133" s="42">
        <v>1.1279999999999999</v>
      </c>
      <c r="E133" s="42">
        <v>0</v>
      </c>
      <c r="F133" s="55">
        <f t="shared" si="252"/>
        <v>1.1279999999999999</v>
      </c>
      <c r="G133" s="151">
        <f t="shared" si="276"/>
        <v>1.1279999999999999</v>
      </c>
      <c r="H133" s="54">
        <f t="shared" si="276"/>
        <v>0</v>
      </c>
      <c r="I133" s="54">
        <v>0</v>
      </c>
      <c r="J133" s="54">
        <v>0</v>
      </c>
      <c r="K133" s="151">
        <v>1.1279999999999999</v>
      </c>
      <c r="L133" s="54">
        <v>0</v>
      </c>
      <c r="M133" s="42">
        <v>0</v>
      </c>
      <c r="N133" s="54">
        <v>0</v>
      </c>
      <c r="O133" s="54">
        <v>0</v>
      </c>
      <c r="P133" s="54">
        <v>0</v>
      </c>
      <c r="Q133" s="55">
        <f t="shared" si="277"/>
        <v>1.1279999999999999</v>
      </c>
      <c r="R133" s="56">
        <f t="shared" si="280"/>
        <v>-1.1279999999999999</v>
      </c>
      <c r="S133" s="57">
        <f t="shared" si="281"/>
        <v>-1</v>
      </c>
      <c r="T133" s="107" t="s">
        <v>430</v>
      </c>
    </row>
    <row r="134" spans="1:20" s="117" customFormat="1" ht="31.5">
      <c r="A134" s="14" t="s">
        <v>290</v>
      </c>
      <c r="B134" s="15" t="s">
        <v>40</v>
      </c>
      <c r="C134" s="42" t="s">
        <v>41</v>
      </c>
      <c r="D134" s="42">
        <v>1.1279999999999999</v>
      </c>
      <c r="E134" s="42">
        <v>0</v>
      </c>
      <c r="F134" s="55">
        <f t="shared" si="252"/>
        <v>1.1279999999999999</v>
      </c>
      <c r="G134" s="151">
        <f t="shared" si="276"/>
        <v>1.1279999999999999</v>
      </c>
      <c r="H134" s="54">
        <f t="shared" si="276"/>
        <v>0</v>
      </c>
      <c r="I134" s="54">
        <v>0</v>
      </c>
      <c r="J134" s="54">
        <v>0</v>
      </c>
      <c r="K134" s="42">
        <v>0</v>
      </c>
      <c r="L134" s="54">
        <v>0</v>
      </c>
      <c r="M134" s="151">
        <v>1.1279999999999999</v>
      </c>
      <c r="N134" s="54">
        <v>0</v>
      </c>
      <c r="O134" s="54">
        <v>0</v>
      </c>
      <c r="P134" s="54">
        <v>0</v>
      </c>
      <c r="Q134" s="55">
        <f t="shared" si="277"/>
        <v>1.1279999999999999</v>
      </c>
      <c r="R134" s="56">
        <f t="shared" si="280"/>
        <v>-1.1279999999999999</v>
      </c>
      <c r="S134" s="57">
        <f t="shared" si="281"/>
        <v>-1</v>
      </c>
      <c r="T134" s="107" t="s">
        <v>430</v>
      </c>
    </row>
    <row r="135" spans="1:20" ht="31.5">
      <c r="A135" s="14" t="s">
        <v>291</v>
      </c>
      <c r="B135" s="15" t="s">
        <v>42</v>
      </c>
      <c r="C135" s="16" t="s">
        <v>43</v>
      </c>
      <c r="D135" s="42">
        <v>0</v>
      </c>
      <c r="E135" s="42">
        <v>0</v>
      </c>
      <c r="F135" s="55">
        <f t="shared" si="252"/>
        <v>0</v>
      </c>
      <c r="G135" s="53">
        <f t="shared" si="276"/>
        <v>0</v>
      </c>
      <c r="H135" s="54">
        <f t="shared" si="276"/>
        <v>0</v>
      </c>
      <c r="I135" s="54">
        <v>0</v>
      </c>
      <c r="J135" s="54">
        <v>0</v>
      </c>
      <c r="K135" s="37">
        <v>0</v>
      </c>
      <c r="L135" s="54">
        <v>0</v>
      </c>
      <c r="M135" s="37">
        <v>0</v>
      </c>
      <c r="N135" s="54">
        <v>0</v>
      </c>
      <c r="O135" s="37">
        <v>0</v>
      </c>
      <c r="P135" s="54">
        <v>0</v>
      </c>
      <c r="Q135" s="55">
        <f t="shared" si="277"/>
        <v>0</v>
      </c>
      <c r="R135" s="56">
        <f t="shared" si="280"/>
        <v>0</v>
      </c>
      <c r="S135" s="57">
        <f t="shared" si="281"/>
        <v>0</v>
      </c>
      <c r="T135" s="107" t="s">
        <v>430</v>
      </c>
    </row>
    <row r="136" spans="1:20" s="117" customFormat="1" ht="63">
      <c r="A136" s="14" t="s">
        <v>292</v>
      </c>
      <c r="B136" s="15" t="s">
        <v>44</v>
      </c>
      <c r="C136" s="42" t="s">
        <v>45</v>
      </c>
      <c r="D136" s="42">
        <v>2.0569999999999999</v>
      </c>
      <c r="E136" s="42">
        <v>0</v>
      </c>
      <c r="F136" s="55">
        <f t="shared" si="252"/>
        <v>2.0569999999999999</v>
      </c>
      <c r="G136" s="53">
        <f t="shared" si="276"/>
        <v>2.0569999999999999</v>
      </c>
      <c r="H136" s="54">
        <f t="shared" si="276"/>
        <v>0.16800000000000001</v>
      </c>
      <c r="I136" s="54">
        <v>0</v>
      </c>
      <c r="J136" s="151">
        <v>0.16800000000000001</v>
      </c>
      <c r="K136" s="42">
        <v>0</v>
      </c>
      <c r="L136" s="54">
        <v>0</v>
      </c>
      <c r="M136" s="151">
        <v>2.0569999999999999</v>
      </c>
      <c r="N136" s="54">
        <v>0</v>
      </c>
      <c r="O136" s="42">
        <v>0</v>
      </c>
      <c r="P136" s="54">
        <v>0</v>
      </c>
      <c r="Q136" s="55">
        <f t="shared" si="277"/>
        <v>1.889</v>
      </c>
      <c r="R136" s="56">
        <f t="shared" si="280"/>
        <v>-1.889</v>
      </c>
      <c r="S136" s="57">
        <f t="shared" si="281"/>
        <v>-0.9183276616431697</v>
      </c>
      <c r="T136" s="107" t="s">
        <v>430</v>
      </c>
    </row>
    <row r="137" spans="1:20" s="117" customFormat="1" ht="63">
      <c r="A137" s="14" t="s">
        <v>293</v>
      </c>
      <c r="B137" s="15" t="s">
        <v>46</v>
      </c>
      <c r="C137" s="16" t="s">
        <v>47</v>
      </c>
      <c r="D137" s="42">
        <v>1.5209999999999999</v>
      </c>
      <c r="E137" s="42">
        <v>0</v>
      </c>
      <c r="F137" s="55">
        <f t="shared" si="252"/>
        <v>1.5209999999999999</v>
      </c>
      <c r="G137" s="53">
        <f t="shared" si="276"/>
        <v>1.5209999999999999</v>
      </c>
      <c r="H137" s="54">
        <f t="shared" si="276"/>
        <v>0.159</v>
      </c>
      <c r="I137" s="54">
        <v>0</v>
      </c>
      <c r="J137" s="151">
        <v>0.159</v>
      </c>
      <c r="K137" s="42">
        <v>0</v>
      </c>
      <c r="L137" s="54">
        <v>0</v>
      </c>
      <c r="M137" s="151">
        <v>1.5209999999999999</v>
      </c>
      <c r="N137" s="54">
        <v>0</v>
      </c>
      <c r="O137" s="42">
        <v>0</v>
      </c>
      <c r="P137" s="54">
        <v>0</v>
      </c>
      <c r="Q137" s="55">
        <f>F137-H137</f>
        <v>1.3619999999999999</v>
      </c>
      <c r="R137" s="56">
        <f t="shared" si="280"/>
        <v>-1.3619999999999999</v>
      </c>
      <c r="S137" s="57">
        <f t="shared" si="281"/>
        <v>-0.89546351084812625</v>
      </c>
      <c r="T137" s="107" t="s">
        <v>430</v>
      </c>
    </row>
    <row r="138" spans="1:20" ht="47.25">
      <c r="A138" s="14" t="s">
        <v>294</v>
      </c>
      <c r="B138" s="43" t="s">
        <v>49</v>
      </c>
      <c r="C138" s="16" t="s">
        <v>50</v>
      </c>
      <c r="D138" s="124">
        <v>13.166</v>
      </c>
      <c r="E138" s="124">
        <v>0</v>
      </c>
      <c r="F138" s="126">
        <f t="shared" si="252"/>
        <v>13.166</v>
      </c>
      <c r="G138" s="122">
        <f t="shared" si="276"/>
        <v>0</v>
      </c>
      <c r="H138" s="134">
        <f t="shared" si="276"/>
        <v>0</v>
      </c>
      <c r="I138" s="134">
        <v>0</v>
      </c>
      <c r="J138" s="134">
        <v>0</v>
      </c>
      <c r="K138" s="136">
        <v>0</v>
      </c>
      <c r="L138" s="134">
        <v>0</v>
      </c>
      <c r="M138" s="136">
        <v>0</v>
      </c>
      <c r="N138" s="134">
        <v>0</v>
      </c>
      <c r="O138" s="136">
        <v>0</v>
      </c>
      <c r="P138" s="134">
        <v>0</v>
      </c>
      <c r="Q138" s="126">
        <f t="shared" si="277"/>
        <v>13.166</v>
      </c>
      <c r="R138" s="132">
        <f t="shared" si="280"/>
        <v>0</v>
      </c>
      <c r="S138" s="130">
        <f t="shared" si="281"/>
        <v>0</v>
      </c>
      <c r="T138" s="128" t="s">
        <v>430</v>
      </c>
    </row>
    <row r="139" spans="1:20" ht="47.25">
      <c r="A139" s="14" t="s">
        <v>295</v>
      </c>
      <c r="B139" s="43" t="s">
        <v>51</v>
      </c>
      <c r="C139" s="16" t="s">
        <v>296</v>
      </c>
      <c r="D139" s="125"/>
      <c r="E139" s="125" t="s">
        <v>24</v>
      </c>
      <c r="F139" s="127"/>
      <c r="G139" s="123"/>
      <c r="H139" s="135"/>
      <c r="I139" s="135"/>
      <c r="J139" s="135"/>
      <c r="K139" s="137"/>
      <c r="L139" s="135"/>
      <c r="M139" s="137"/>
      <c r="N139" s="135"/>
      <c r="O139" s="137"/>
      <c r="P139" s="135"/>
      <c r="Q139" s="127"/>
      <c r="R139" s="133"/>
      <c r="S139" s="131"/>
      <c r="T139" s="129"/>
    </row>
    <row r="140" spans="1:20" ht="63">
      <c r="A140" s="14" t="s">
        <v>297</v>
      </c>
      <c r="B140" s="23" t="s">
        <v>298</v>
      </c>
      <c r="C140" s="76" t="s">
        <v>52</v>
      </c>
      <c r="D140" s="121">
        <v>10.147</v>
      </c>
      <c r="E140" s="42">
        <f>2.766+7.381</f>
        <v>10.147</v>
      </c>
      <c r="F140" s="55">
        <v>0</v>
      </c>
      <c r="G140" s="53">
        <f t="shared" si="276"/>
        <v>0</v>
      </c>
      <c r="H140" s="54">
        <f t="shared" si="276"/>
        <v>0</v>
      </c>
      <c r="I140" s="54">
        <v>0</v>
      </c>
      <c r="J140" s="54">
        <v>0</v>
      </c>
      <c r="K140" s="121">
        <v>0</v>
      </c>
      <c r="L140" s="54">
        <v>0</v>
      </c>
      <c r="M140" s="121">
        <v>0</v>
      </c>
      <c r="N140" s="54">
        <v>0</v>
      </c>
      <c r="O140" s="121">
        <v>0</v>
      </c>
      <c r="P140" s="54">
        <v>0</v>
      </c>
      <c r="Q140" s="55">
        <v>0</v>
      </c>
      <c r="R140" s="56">
        <f t="shared" si="280"/>
        <v>0</v>
      </c>
      <c r="S140" s="57">
        <f t="shared" si="281"/>
        <v>0</v>
      </c>
      <c r="T140" s="107" t="s">
        <v>427</v>
      </c>
    </row>
    <row r="141" spans="1:20" ht="47.25">
      <c r="A141" s="14" t="s">
        <v>299</v>
      </c>
      <c r="B141" s="15" t="s">
        <v>300</v>
      </c>
      <c r="C141" s="16" t="s">
        <v>301</v>
      </c>
      <c r="D141" s="42">
        <v>2.1360000000000001</v>
      </c>
      <c r="E141" s="42">
        <v>2.0640000000000001</v>
      </c>
      <c r="F141" s="55">
        <v>0</v>
      </c>
      <c r="G141" s="53">
        <f t="shared" si="276"/>
        <v>0</v>
      </c>
      <c r="H141" s="55">
        <f t="shared" si="276"/>
        <v>0</v>
      </c>
      <c r="I141" s="54">
        <v>0</v>
      </c>
      <c r="J141" s="54">
        <v>0</v>
      </c>
      <c r="K141" s="120">
        <v>0</v>
      </c>
      <c r="L141" s="54">
        <v>0</v>
      </c>
      <c r="M141" s="120">
        <v>0</v>
      </c>
      <c r="N141" s="54">
        <v>0</v>
      </c>
      <c r="O141" s="120">
        <v>0</v>
      </c>
      <c r="P141" s="54">
        <v>0</v>
      </c>
      <c r="Q141" s="55">
        <v>0</v>
      </c>
      <c r="R141" s="56">
        <f t="shared" si="280"/>
        <v>0</v>
      </c>
      <c r="S141" s="57">
        <f t="shared" si="281"/>
        <v>0</v>
      </c>
      <c r="T141" s="107" t="s">
        <v>433</v>
      </c>
    </row>
    <row r="142" spans="1:20" ht="57" customHeight="1">
      <c r="A142" s="14" t="s">
        <v>302</v>
      </c>
      <c r="B142" s="15" t="s">
        <v>303</v>
      </c>
      <c r="C142" s="16" t="s">
        <v>304</v>
      </c>
      <c r="D142" s="42">
        <v>2.1360000000000001</v>
      </c>
      <c r="E142" s="42">
        <v>1.8260000000000001</v>
      </c>
      <c r="F142" s="55">
        <v>0</v>
      </c>
      <c r="G142" s="53">
        <f t="shared" ref="G142" si="282">I142+K142+M142+O142</f>
        <v>0</v>
      </c>
      <c r="H142" s="55">
        <f t="shared" ref="H142:H143" si="283">J142+L142+N142+P142</f>
        <v>0</v>
      </c>
      <c r="I142" s="54">
        <v>0</v>
      </c>
      <c r="J142" s="54">
        <v>0</v>
      </c>
      <c r="K142" s="120">
        <v>0</v>
      </c>
      <c r="L142" s="54">
        <v>0</v>
      </c>
      <c r="M142" s="120">
        <v>0</v>
      </c>
      <c r="N142" s="54">
        <v>0</v>
      </c>
      <c r="O142" s="120">
        <v>0</v>
      </c>
      <c r="P142" s="54">
        <v>0</v>
      </c>
      <c r="Q142" s="55">
        <v>0</v>
      </c>
      <c r="R142" s="56">
        <f t="shared" si="280"/>
        <v>0</v>
      </c>
      <c r="S142" s="57">
        <f t="shared" si="281"/>
        <v>0</v>
      </c>
      <c r="T142" s="107" t="s">
        <v>433</v>
      </c>
    </row>
    <row r="143" spans="1:20" ht="63">
      <c r="A143" s="14" t="s">
        <v>415</v>
      </c>
      <c r="B143" s="15" t="s">
        <v>416</v>
      </c>
      <c r="C143" s="16" t="s">
        <v>417</v>
      </c>
      <c r="D143" s="42">
        <v>5.4729999999999999</v>
      </c>
      <c r="E143" s="42">
        <v>5.2060000000000004</v>
      </c>
      <c r="F143" s="55">
        <v>0</v>
      </c>
      <c r="G143" s="53">
        <f t="shared" si="276"/>
        <v>0</v>
      </c>
      <c r="H143" s="55">
        <f t="shared" si="283"/>
        <v>0</v>
      </c>
      <c r="I143" s="54">
        <v>0</v>
      </c>
      <c r="J143" s="54">
        <v>0</v>
      </c>
      <c r="K143" s="120">
        <v>0</v>
      </c>
      <c r="L143" s="54">
        <v>0</v>
      </c>
      <c r="M143" s="120">
        <v>0</v>
      </c>
      <c r="N143" s="54">
        <v>0</v>
      </c>
      <c r="O143" s="120">
        <v>0</v>
      </c>
      <c r="P143" s="54">
        <v>0</v>
      </c>
      <c r="Q143" s="55">
        <v>0</v>
      </c>
      <c r="R143" s="56">
        <f t="shared" si="280"/>
        <v>0</v>
      </c>
      <c r="S143" s="57">
        <f t="shared" si="281"/>
        <v>0</v>
      </c>
      <c r="T143" s="107" t="s">
        <v>433</v>
      </c>
    </row>
    <row r="144" spans="1:20" ht="47.25">
      <c r="A144" s="34" t="s">
        <v>305</v>
      </c>
      <c r="B144" s="35" t="s">
        <v>306</v>
      </c>
      <c r="C144" s="36" t="s">
        <v>23</v>
      </c>
      <c r="D144" s="48">
        <f t="shared" ref="D144:E144" si="284">SUM(D145)</f>
        <v>0</v>
      </c>
      <c r="E144" s="48">
        <f t="shared" si="284"/>
        <v>0</v>
      </c>
      <c r="F144" s="48">
        <f t="shared" ref="F144" si="285">SUM(F145)</f>
        <v>0</v>
      </c>
      <c r="G144" s="48">
        <f t="shared" ref="G144:H144" si="286">SUM(G145)</f>
        <v>0</v>
      </c>
      <c r="H144" s="48">
        <f t="shared" si="286"/>
        <v>0</v>
      </c>
      <c r="I144" s="48">
        <f t="shared" ref="I144:P144" si="287">SUM(I145)</f>
        <v>0</v>
      </c>
      <c r="J144" s="48">
        <f t="shared" si="287"/>
        <v>0</v>
      </c>
      <c r="K144" s="48">
        <f t="shared" ref="K144" si="288">K145</f>
        <v>0</v>
      </c>
      <c r="L144" s="48">
        <f t="shared" si="287"/>
        <v>0</v>
      </c>
      <c r="M144" s="48">
        <f t="shared" ref="M144" si="289">M145</f>
        <v>0</v>
      </c>
      <c r="N144" s="48">
        <f t="shared" si="287"/>
        <v>0</v>
      </c>
      <c r="O144" s="48">
        <f t="shared" ref="O144" si="290">O145</f>
        <v>0</v>
      </c>
      <c r="P144" s="48">
        <f t="shared" si="287"/>
        <v>0</v>
      </c>
      <c r="Q144" s="48">
        <f t="shared" ref="Q144" si="291">SUM(Q145)</f>
        <v>0</v>
      </c>
      <c r="R144" s="48">
        <f t="shared" ref="R144" si="292">SUM(R145)</f>
        <v>0</v>
      </c>
      <c r="S144" s="73">
        <f>IF(H144&gt;0,(IF((SUM(G144)=0), 1,(H144/SUM(G144)-1))),(IF((SUM(G144)=0), 0,(H144/SUM(G144)-1))))</f>
        <v>0</v>
      </c>
      <c r="T144" s="105" t="s">
        <v>384</v>
      </c>
    </row>
    <row r="145" spans="1:20">
      <c r="A145" s="25" t="s">
        <v>24</v>
      </c>
      <c r="B145" s="25" t="s">
        <v>24</v>
      </c>
      <c r="C145" s="25" t="s">
        <v>24</v>
      </c>
      <c r="D145" s="42">
        <v>0</v>
      </c>
      <c r="E145" s="42">
        <v>0</v>
      </c>
      <c r="F145" s="55">
        <f t="shared" si="252"/>
        <v>0</v>
      </c>
      <c r="G145" s="53">
        <f t="shared" ref="G145" si="293">I145+K145+M145+O145</f>
        <v>0</v>
      </c>
      <c r="H145" s="54">
        <f t="shared" ref="H145" si="294">J145+L145+N145+P145</f>
        <v>0</v>
      </c>
      <c r="I145" s="54">
        <v>0</v>
      </c>
      <c r="J145" s="54">
        <v>0</v>
      </c>
      <c r="K145" s="37">
        <v>0</v>
      </c>
      <c r="L145" s="54">
        <v>0</v>
      </c>
      <c r="M145" s="37">
        <v>0</v>
      </c>
      <c r="N145" s="54">
        <v>0</v>
      </c>
      <c r="O145" s="37">
        <v>0</v>
      </c>
      <c r="P145" s="54">
        <v>0</v>
      </c>
      <c r="Q145" s="55">
        <f>F145-H145</f>
        <v>0</v>
      </c>
      <c r="R145" s="56">
        <f t="shared" ref="R145" si="295">H145-G145</f>
        <v>0</v>
      </c>
      <c r="S145" s="57">
        <f t="shared" ref="S145" si="296">IF(H145&gt;0,(IF((SUM(G145)=0), 1,(H145/SUM(G145)-1))),(IF((SUM(G145)=0), 0,(H145/SUM(G145)-1))))</f>
        <v>0</v>
      </c>
      <c r="T145" s="107" t="s">
        <v>430</v>
      </c>
    </row>
    <row r="146" spans="1:20" ht="47.25">
      <c r="A146" s="31" t="s">
        <v>307</v>
      </c>
      <c r="B146" s="32" t="s">
        <v>308</v>
      </c>
      <c r="C146" s="33" t="s">
        <v>23</v>
      </c>
      <c r="D146" s="47">
        <f t="shared" ref="D146:R146" si="297">SUM(D147,D149,D151,D153,D155,D157,D160,D162)</f>
        <v>8.3539999999999992</v>
      </c>
      <c r="E146" s="47">
        <f t="shared" si="297"/>
        <v>0</v>
      </c>
      <c r="F146" s="47">
        <f t="shared" si="297"/>
        <v>8.3539999999999992</v>
      </c>
      <c r="G146" s="47">
        <f t="shared" ref="G146" si="298">SUM(G147,G149,G151,G153,G155,G157,G160,G162)</f>
        <v>0</v>
      </c>
      <c r="H146" s="47">
        <f t="shared" si="297"/>
        <v>0</v>
      </c>
      <c r="I146" s="47">
        <f t="shared" si="297"/>
        <v>0</v>
      </c>
      <c r="J146" s="47">
        <f t="shared" ref="J146:P146" si="299">SUM(J147,J149,J151,J153,J155,J157,J160,J162)</f>
        <v>0</v>
      </c>
      <c r="K146" s="47">
        <f t="shared" ref="K146" si="300">K147+K149+K151+K153+K155+K157+K160+K162</f>
        <v>0</v>
      </c>
      <c r="L146" s="47">
        <f t="shared" si="299"/>
        <v>0</v>
      </c>
      <c r="M146" s="47">
        <f t="shared" ref="M146" si="301">M147+M149+M151+M153+M155+M157+M160+M162</f>
        <v>0</v>
      </c>
      <c r="N146" s="47">
        <f t="shared" si="299"/>
        <v>0</v>
      </c>
      <c r="O146" s="47">
        <f t="shared" ref="O146" si="302">O147+O149+O151+O153+O155+O157+O160+O162</f>
        <v>0</v>
      </c>
      <c r="P146" s="47">
        <f t="shared" si="299"/>
        <v>0</v>
      </c>
      <c r="Q146" s="47">
        <f t="shared" si="297"/>
        <v>8.3539999999999992</v>
      </c>
      <c r="R146" s="85">
        <f t="shared" si="297"/>
        <v>0</v>
      </c>
      <c r="S146" s="86">
        <f>IF(H146&gt;0,(IF((SUM(G146)=0), 1,(H146/SUM(G146)-1))),(IF((SUM(G146)=0), 0,(H146/SUM(G146)-1))))</f>
        <v>0</v>
      </c>
      <c r="T146" s="104" t="s">
        <v>384</v>
      </c>
    </row>
    <row r="147" spans="1:20" ht="47.25">
      <c r="A147" s="34" t="s">
        <v>309</v>
      </c>
      <c r="B147" s="35" t="s">
        <v>310</v>
      </c>
      <c r="C147" s="36" t="s">
        <v>23</v>
      </c>
      <c r="D147" s="48">
        <f t="shared" ref="D147:E147" si="303">SUM(D148)</f>
        <v>0</v>
      </c>
      <c r="E147" s="48">
        <f t="shared" si="303"/>
        <v>0</v>
      </c>
      <c r="F147" s="48">
        <f t="shared" ref="F147" si="304">SUM(F148)</f>
        <v>0</v>
      </c>
      <c r="G147" s="48">
        <f t="shared" ref="G147:H147" si="305">SUM(G148)</f>
        <v>0</v>
      </c>
      <c r="H147" s="48">
        <f t="shared" si="305"/>
        <v>0</v>
      </c>
      <c r="I147" s="48">
        <f t="shared" ref="I147:P147" si="306">SUM(I148)</f>
        <v>0</v>
      </c>
      <c r="J147" s="48">
        <f t="shared" si="306"/>
        <v>0</v>
      </c>
      <c r="K147" s="48">
        <f t="shared" ref="K147" si="307">K148</f>
        <v>0</v>
      </c>
      <c r="L147" s="48">
        <f t="shared" si="306"/>
        <v>0</v>
      </c>
      <c r="M147" s="48">
        <f t="shared" ref="M147" si="308">M148</f>
        <v>0</v>
      </c>
      <c r="N147" s="48">
        <f t="shared" si="306"/>
        <v>0</v>
      </c>
      <c r="O147" s="48">
        <f t="shared" ref="O147" si="309">O148</f>
        <v>0</v>
      </c>
      <c r="P147" s="48">
        <f t="shared" si="306"/>
        <v>0</v>
      </c>
      <c r="Q147" s="48">
        <f t="shared" ref="Q147" si="310">SUM(Q148)</f>
        <v>0</v>
      </c>
      <c r="R147" s="48">
        <f t="shared" ref="R147" si="311">SUM(R148)</f>
        <v>0</v>
      </c>
      <c r="S147" s="73">
        <f>IF(H147&gt;0,(IF((SUM(G147)=0), 1,(H147/SUM(G147)-1))),(IF((SUM(G147)=0), 0,(H147/SUM(G147)-1))))</f>
        <v>0</v>
      </c>
      <c r="T147" s="105" t="s">
        <v>384</v>
      </c>
    </row>
    <row r="148" spans="1:20">
      <c r="A148" s="25" t="s">
        <v>24</v>
      </c>
      <c r="B148" s="25" t="s">
        <v>24</v>
      </c>
      <c r="C148" s="25" t="s">
        <v>24</v>
      </c>
      <c r="D148" s="42">
        <v>0</v>
      </c>
      <c r="E148" s="42">
        <v>0</v>
      </c>
      <c r="F148" s="55">
        <f t="shared" ref="F148:F212" si="312">D148-E148</f>
        <v>0</v>
      </c>
      <c r="G148" s="53">
        <f t="shared" ref="G148" si="313">I148+K148+M148+O148</f>
        <v>0</v>
      </c>
      <c r="H148" s="54">
        <f t="shared" ref="H148" si="314">J148+L148+N148+P148</f>
        <v>0</v>
      </c>
      <c r="I148" s="54">
        <v>0</v>
      </c>
      <c r="J148" s="54">
        <v>0</v>
      </c>
      <c r="K148" s="37">
        <v>0</v>
      </c>
      <c r="L148" s="54">
        <v>0</v>
      </c>
      <c r="M148" s="37">
        <v>0</v>
      </c>
      <c r="N148" s="54">
        <v>0</v>
      </c>
      <c r="O148" s="37">
        <v>0</v>
      </c>
      <c r="P148" s="54">
        <v>0</v>
      </c>
      <c r="Q148" s="55">
        <f>F148-H148</f>
        <v>0</v>
      </c>
      <c r="R148" s="56">
        <f t="shared" ref="R148" si="315">H148-G148</f>
        <v>0</v>
      </c>
      <c r="S148" s="57">
        <f t="shared" ref="S148" si="316">IF(H148&gt;0,(IF((SUM(G148)=0), 1,(H148/SUM(G148)-1))),(IF((SUM(G148)=0), 0,(H148/SUM(G148)-1))))</f>
        <v>0</v>
      </c>
      <c r="T148" s="107" t="s">
        <v>430</v>
      </c>
    </row>
    <row r="149" spans="1:20" ht="31.5" customHeight="1">
      <c r="A149" s="34" t="s">
        <v>311</v>
      </c>
      <c r="B149" s="35" t="s">
        <v>312</v>
      </c>
      <c r="C149" s="36" t="s">
        <v>23</v>
      </c>
      <c r="D149" s="48">
        <f t="shared" ref="D149:E149" si="317">SUM(D150)</f>
        <v>0</v>
      </c>
      <c r="E149" s="48">
        <f t="shared" si="317"/>
        <v>0</v>
      </c>
      <c r="F149" s="48">
        <f t="shared" ref="F149" si="318">SUM(F150)</f>
        <v>0</v>
      </c>
      <c r="G149" s="48">
        <f t="shared" ref="G149:H149" si="319">SUM(G150)</f>
        <v>0</v>
      </c>
      <c r="H149" s="48">
        <f t="shared" si="319"/>
        <v>0</v>
      </c>
      <c r="I149" s="48">
        <f t="shared" ref="I149:P149" si="320">SUM(I150)</f>
        <v>0</v>
      </c>
      <c r="J149" s="48">
        <f t="shared" si="320"/>
        <v>0</v>
      </c>
      <c r="K149" s="48">
        <f t="shared" ref="K149" si="321">K150</f>
        <v>0</v>
      </c>
      <c r="L149" s="48">
        <f t="shared" si="320"/>
        <v>0</v>
      </c>
      <c r="M149" s="48">
        <f t="shared" ref="M149" si="322">M150</f>
        <v>0</v>
      </c>
      <c r="N149" s="48">
        <f t="shared" si="320"/>
        <v>0</v>
      </c>
      <c r="O149" s="48">
        <f t="shared" ref="O149" si="323">O150</f>
        <v>0</v>
      </c>
      <c r="P149" s="48">
        <f t="shared" si="320"/>
        <v>0</v>
      </c>
      <c r="Q149" s="48">
        <f t="shared" ref="Q149" si="324">SUM(Q150)</f>
        <v>0</v>
      </c>
      <c r="R149" s="48">
        <f t="shared" ref="R149" si="325">SUM(R150)</f>
        <v>0</v>
      </c>
      <c r="S149" s="73">
        <f>IF(H149&gt;0,(IF((SUM(G149)=0), 1,(H149/SUM(G149)-1))),(IF((SUM(G149)=0), 0,(H149/SUM(G149)-1))))</f>
        <v>0</v>
      </c>
      <c r="T149" s="105" t="s">
        <v>384</v>
      </c>
    </row>
    <row r="150" spans="1:20">
      <c r="A150" s="25" t="s">
        <v>24</v>
      </c>
      <c r="B150" s="25" t="s">
        <v>24</v>
      </c>
      <c r="C150" s="25" t="s">
        <v>24</v>
      </c>
      <c r="D150" s="42">
        <v>0</v>
      </c>
      <c r="E150" s="42">
        <v>0</v>
      </c>
      <c r="F150" s="55">
        <f t="shared" si="312"/>
        <v>0</v>
      </c>
      <c r="G150" s="53">
        <f t="shared" ref="G150" si="326">I150+K150+M150+O150</f>
        <v>0</v>
      </c>
      <c r="H150" s="54">
        <f t="shared" ref="H150" si="327">J150+L150+N150+P150</f>
        <v>0</v>
      </c>
      <c r="I150" s="54">
        <v>0</v>
      </c>
      <c r="J150" s="54">
        <v>0</v>
      </c>
      <c r="K150" s="37">
        <v>0</v>
      </c>
      <c r="L150" s="54">
        <v>0</v>
      </c>
      <c r="M150" s="37">
        <v>0</v>
      </c>
      <c r="N150" s="54">
        <v>0</v>
      </c>
      <c r="O150" s="37">
        <v>0</v>
      </c>
      <c r="P150" s="54">
        <v>0</v>
      </c>
      <c r="Q150" s="55">
        <f>F150-H150</f>
        <v>0</v>
      </c>
      <c r="R150" s="56">
        <f t="shared" ref="R150" si="328">H150-G150</f>
        <v>0</v>
      </c>
      <c r="S150" s="57">
        <f t="shared" ref="S150" si="329">IF(H150&gt;0,(IF((SUM(G150)=0), 1,(H150/SUM(G150)-1))),(IF((SUM(G150)=0), 0,(H150/SUM(G150)-1))))</f>
        <v>0</v>
      </c>
      <c r="T150" s="107" t="s">
        <v>430</v>
      </c>
    </row>
    <row r="151" spans="1:20" ht="31.5">
      <c r="A151" s="34" t="s">
        <v>313</v>
      </c>
      <c r="B151" s="35" t="s">
        <v>314</v>
      </c>
      <c r="C151" s="36" t="s">
        <v>23</v>
      </c>
      <c r="D151" s="48">
        <f t="shared" ref="D151:E151" si="330">SUM(D152)</f>
        <v>0</v>
      </c>
      <c r="E151" s="48">
        <f t="shared" si="330"/>
        <v>0</v>
      </c>
      <c r="F151" s="48">
        <f t="shared" ref="F151" si="331">SUM(F152)</f>
        <v>0</v>
      </c>
      <c r="G151" s="48">
        <f t="shared" ref="G151:H151" si="332">SUM(G152)</f>
        <v>0</v>
      </c>
      <c r="H151" s="48">
        <f t="shared" si="332"/>
        <v>0</v>
      </c>
      <c r="I151" s="48">
        <f t="shared" ref="I151:P151" si="333">SUM(I152)</f>
        <v>0</v>
      </c>
      <c r="J151" s="48">
        <f t="shared" si="333"/>
        <v>0</v>
      </c>
      <c r="K151" s="48">
        <f t="shared" ref="K151" si="334">K152</f>
        <v>0</v>
      </c>
      <c r="L151" s="48">
        <f t="shared" si="333"/>
        <v>0</v>
      </c>
      <c r="M151" s="48">
        <f t="shared" ref="M151" si="335">M152</f>
        <v>0</v>
      </c>
      <c r="N151" s="48">
        <f t="shared" si="333"/>
        <v>0</v>
      </c>
      <c r="O151" s="48">
        <f t="shared" ref="O151" si="336">O152</f>
        <v>0</v>
      </c>
      <c r="P151" s="48">
        <f t="shared" si="333"/>
        <v>0</v>
      </c>
      <c r="Q151" s="48">
        <f t="shared" ref="Q151" si="337">SUM(Q152)</f>
        <v>0</v>
      </c>
      <c r="R151" s="48">
        <f t="shared" ref="R151" si="338">SUM(R152)</f>
        <v>0</v>
      </c>
      <c r="S151" s="73">
        <f>IF(H151&gt;0,(IF((SUM(G151)=0), 1,(H151/SUM(G151)-1))),(IF((SUM(G151)=0), 0,(H151/SUM(G151)-1))))</f>
        <v>0</v>
      </c>
      <c r="T151" s="105" t="s">
        <v>384</v>
      </c>
    </row>
    <row r="152" spans="1:20">
      <c r="A152" s="25" t="s">
        <v>24</v>
      </c>
      <c r="B152" s="25" t="s">
        <v>24</v>
      </c>
      <c r="C152" s="25" t="s">
        <v>24</v>
      </c>
      <c r="D152" s="42">
        <v>0</v>
      </c>
      <c r="E152" s="42">
        <v>0</v>
      </c>
      <c r="F152" s="55">
        <f t="shared" si="312"/>
        <v>0</v>
      </c>
      <c r="G152" s="53">
        <f t="shared" ref="G152" si="339">I152+K152+M152+O152</f>
        <v>0</v>
      </c>
      <c r="H152" s="54">
        <f t="shared" ref="H152" si="340">J152+L152+N152+P152</f>
        <v>0</v>
      </c>
      <c r="I152" s="54">
        <v>0</v>
      </c>
      <c r="J152" s="54">
        <v>0</v>
      </c>
      <c r="K152" s="37">
        <v>0</v>
      </c>
      <c r="L152" s="54">
        <v>0</v>
      </c>
      <c r="M152" s="37">
        <v>0</v>
      </c>
      <c r="N152" s="54">
        <v>0</v>
      </c>
      <c r="O152" s="37">
        <v>0</v>
      </c>
      <c r="P152" s="54">
        <v>0</v>
      </c>
      <c r="Q152" s="55">
        <f>F152-H152</f>
        <v>0</v>
      </c>
      <c r="R152" s="56">
        <f t="shared" ref="R152" si="341">H152-G152</f>
        <v>0</v>
      </c>
      <c r="S152" s="57">
        <f t="shared" ref="S152" si="342">IF(H152&gt;0,(IF((SUM(G152)=0), 1,(H152/SUM(G152)-1))),(IF((SUM(G152)=0), 0,(H152/SUM(G152)-1))))</f>
        <v>0</v>
      </c>
      <c r="T152" s="107" t="s">
        <v>430</v>
      </c>
    </row>
    <row r="153" spans="1:20" ht="47.25">
      <c r="A153" s="34" t="s">
        <v>315</v>
      </c>
      <c r="B153" s="35" t="s">
        <v>316</v>
      </c>
      <c r="C153" s="36" t="s">
        <v>23</v>
      </c>
      <c r="D153" s="48">
        <f t="shared" ref="D153:E153" si="343">SUM(D154)</f>
        <v>0</v>
      </c>
      <c r="E153" s="48">
        <f t="shared" si="343"/>
        <v>0</v>
      </c>
      <c r="F153" s="48">
        <f t="shared" ref="F153" si="344">SUM(F154)</f>
        <v>0</v>
      </c>
      <c r="G153" s="48">
        <f t="shared" ref="G153:H153" si="345">SUM(G154)</f>
        <v>0</v>
      </c>
      <c r="H153" s="48">
        <f t="shared" si="345"/>
        <v>0</v>
      </c>
      <c r="I153" s="48">
        <f t="shared" ref="I153:P153" si="346">SUM(I154)</f>
        <v>0</v>
      </c>
      <c r="J153" s="48">
        <f t="shared" si="346"/>
        <v>0</v>
      </c>
      <c r="K153" s="48">
        <f t="shared" ref="K153" si="347">K154</f>
        <v>0</v>
      </c>
      <c r="L153" s="48">
        <f t="shared" si="346"/>
        <v>0</v>
      </c>
      <c r="M153" s="48">
        <f t="shared" ref="M153" si="348">M154</f>
        <v>0</v>
      </c>
      <c r="N153" s="48">
        <f t="shared" si="346"/>
        <v>0</v>
      </c>
      <c r="O153" s="48">
        <f t="shared" ref="O153" si="349">O154</f>
        <v>0</v>
      </c>
      <c r="P153" s="48">
        <f t="shared" si="346"/>
        <v>0</v>
      </c>
      <c r="Q153" s="48">
        <f t="shared" ref="Q153" si="350">SUM(Q154)</f>
        <v>0</v>
      </c>
      <c r="R153" s="48">
        <f t="shared" ref="R153" si="351">SUM(R154)</f>
        <v>0</v>
      </c>
      <c r="S153" s="73">
        <f>IF(H153&gt;0,(IF((SUM(G153)=0), 1,(H153/SUM(G153)-1))),(IF((SUM(G153)=0), 0,(H153/SUM(G153)-1))))</f>
        <v>0</v>
      </c>
      <c r="T153" s="105" t="s">
        <v>384</v>
      </c>
    </row>
    <row r="154" spans="1:20">
      <c r="A154" s="25" t="s">
        <v>24</v>
      </c>
      <c r="B154" s="25" t="s">
        <v>24</v>
      </c>
      <c r="C154" s="25" t="s">
        <v>24</v>
      </c>
      <c r="D154" s="42">
        <v>0</v>
      </c>
      <c r="E154" s="42">
        <v>0</v>
      </c>
      <c r="F154" s="55">
        <f t="shared" si="312"/>
        <v>0</v>
      </c>
      <c r="G154" s="53">
        <f t="shared" ref="G154" si="352">I154+K154+M154+O154</f>
        <v>0</v>
      </c>
      <c r="H154" s="54">
        <f t="shared" ref="H154" si="353">J154+L154+N154+P154</f>
        <v>0</v>
      </c>
      <c r="I154" s="54">
        <v>0</v>
      </c>
      <c r="J154" s="54">
        <v>0</v>
      </c>
      <c r="K154" s="37">
        <v>0</v>
      </c>
      <c r="L154" s="54">
        <v>0</v>
      </c>
      <c r="M154" s="37">
        <v>0</v>
      </c>
      <c r="N154" s="54">
        <v>0</v>
      </c>
      <c r="O154" s="37">
        <v>0</v>
      </c>
      <c r="P154" s="54">
        <v>0</v>
      </c>
      <c r="Q154" s="55">
        <f>F154-H154</f>
        <v>0</v>
      </c>
      <c r="R154" s="56">
        <f t="shared" ref="R154" si="354">H154-G154</f>
        <v>0</v>
      </c>
      <c r="S154" s="57">
        <f t="shared" ref="S154" si="355">IF(H154&gt;0,(IF((SUM(G154)=0), 1,(H154/SUM(G154)-1))),(IF((SUM(G154)=0), 0,(H154/SUM(G154)-1))))</f>
        <v>0</v>
      </c>
      <c r="T154" s="107" t="s">
        <v>430</v>
      </c>
    </row>
    <row r="155" spans="1:20" ht="63">
      <c r="A155" s="34" t="s">
        <v>317</v>
      </c>
      <c r="B155" s="35" t="s">
        <v>318</v>
      </c>
      <c r="C155" s="36" t="s">
        <v>23</v>
      </c>
      <c r="D155" s="48">
        <f t="shared" ref="D155:E155" si="356">SUM(D156)</f>
        <v>0</v>
      </c>
      <c r="E155" s="48">
        <f t="shared" si="356"/>
        <v>0</v>
      </c>
      <c r="F155" s="48">
        <f t="shared" ref="F155" si="357">SUM(F156)</f>
        <v>0</v>
      </c>
      <c r="G155" s="48">
        <f t="shared" ref="G155:H155" si="358">SUM(G156)</f>
        <v>0</v>
      </c>
      <c r="H155" s="48">
        <f t="shared" si="358"/>
        <v>0</v>
      </c>
      <c r="I155" s="48">
        <f t="shared" ref="I155:P155" si="359">SUM(I156)</f>
        <v>0</v>
      </c>
      <c r="J155" s="48">
        <f t="shared" si="359"/>
        <v>0</v>
      </c>
      <c r="K155" s="48">
        <f t="shared" ref="K155" si="360">K156</f>
        <v>0</v>
      </c>
      <c r="L155" s="48">
        <f t="shared" si="359"/>
        <v>0</v>
      </c>
      <c r="M155" s="48">
        <f t="shared" ref="M155" si="361">M156</f>
        <v>0</v>
      </c>
      <c r="N155" s="48">
        <f t="shared" si="359"/>
        <v>0</v>
      </c>
      <c r="O155" s="48">
        <f t="shared" ref="O155" si="362">O156</f>
        <v>0</v>
      </c>
      <c r="P155" s="48">
        <f t="shared" si="359"/>
        <v>0</v>
      </c>
      <c r="Q155" s="48">
        <f t="shared" ref="Q155" si="363">SUM(Q156)</f>
        <v>0</v>
      </c>
      <c r="R155" s="48">
        <f t="shared" ref="R155" si="364">SUM(R156)</f>
        <v>0</v>
      </c>
      <c r="S155" s="73">
        <f>IF(H155&gt;0,(IF((SUM(G155)=0), 1,(H155/SUM(G155)-1))),(IF((SUM(G155)=0), 0,(H155/SUM(G155)-1))))</f>
        <v>0</v>
      </c>
      <c r="T155" s="105" t="s">
        <v>384</v>
      </c>
    </row>
    <row r="156" spans="1:20">
      <c r="A156" s="25" t="s">
        <v>24</v>
      </c>
      <c r="B156" s="25" t="s">
        <v>24</v>
      </c>
      <c r="C156" s="25" t="s">
        <v>24</v>
      </c>
      <c r="D156" s="42">
        <v>0</v>
      </c>
      <c r="E156" s="42">
        <v>0</v>
      </c>
      <c r="F156" s="55">
        <f t="shared" si="312"/>
        <v>0</v>
      </c>
      <c r="G156" s="53">
        <f t="shared" ref="G156" si="365">I156+K156+M156+O156</f>
        <v>0</v>
      </c>
      <c r="H156" s="54">
        <f t="shared" ref="H156" si="366">J156+L156+N156+P156</f>
        <v>0</v>
      </c>
      <c r="I156" s="54">
        <v>0</v>
      </c>
      <c r="J156" s="54">
        <v>0</v>
      </c>
      <c r="K156" s="37">
        <v>0</v>
      </c>
      <c r="L156" s="54">
        <v>0</v>
      </c>
      <c r="M156" s="37">
        <v>0</v>
      </c>
      <c r="N156" s="54">
        <v>0</v>
      </c>
      <c r="O156" s="37">
        <v>0</v>
      </c>
      <c r="P156" s="54">
        <v>0</v>
      </c>
      <c r="Q156" s="55">
        <f>F156-H156</f>
        <v>0</v>
      </c>
      <c r="R156" s="56">
        <f t="shared" ref="R156" si="367">H156-G156</f>
        <v>0</v>
      </c>
      <c r="S156" s="57">
        <f t="shared" ref="S156" si="368">IF(H156&gt;0,(IF((SUM(G156)=0), 1,(H156/SUM(G156)-1))),(IF((SUM(G156)=0), 0,(H156/SUM(G156)-1))))</f>
        <v>0</v>
      </c>
      <c r="T156" s="107" t="s">
        <v>430</v>
      </c>
    </row>
    <row r="157" spans="1:20" ht="47.25" customHeight="1">
      <c r="A157" s="34" t="s">
        <v>319</v>
      </c>
      <c r="B157" s="35" t="s">
        <v>320</v>
      </c>
      <c r="C157" s="36" t="s">
        <v>23</v>
      </c>
      <c r="D157" s="48">
        <f t="shared" ref="D157:E157" si="369">SUM(D159)</f>
        <v>8.3539999999999992</v>
      </c>
      <c r="E157" s="48">
        <f t="shared" si="369"/>
        <v>0</v>
      </c>
      <c r="F157" s="48">
        <f t="shared" ref="F157" si="370">SUM(F159)</f>
        <v>8.3539999999999992</v>
      </c>
      <c r="G157" s="48">
        <f t="shared" ref="G157:H157" si="371">SUM(G159)</f>
        <v>0</v>
      </c>
      <c r="H157" s="48">
        <f t="shared" si="371"/>
        <v>0</v>
      </c>
      <c r="I157" s="48">
        <f t="shared" ref="I157:J157" si="372">SUM(I159)</f>
        <v>0</v>
      </c>
      <c r="J157" s="48">
        <f t="shared" si="372"/>
        <v>0</v>
      </c>
      <c r="K157" s="114">
        <f t="shared" ref="K157:K158" si="373">K158</f>
        <v>0</v>
      </c>
      <c r="L157" s="48">
        <f t="shared" ref="L157:P157" si="374">SUM(L159)</f>
        <v>0</v>
      </c>
      <c r="M157" s="114">
        <f t="shared" ref="M157:M158" si="375">M158</f>
        <v>0</v>
      </c>
      <c r="N157" s="48">
        <f t="shared" si="374"/>
        <v>0</v>
      </c>
      <c r="O157" s="114">
        <f t="shared" ref="O157:O158" si="376">O158</f>
        <v>0</v>
      </c>
      <c r="P157" s="48">
        <f t="shared" si="374"/>
        <v>0</v>
      </c>
      <c r="Q157" s="48">
        <f t="shared" ref="Q157" si="377">SUM(Q159)</f>
        <v>8.3539999999999992</v>
      </c>
      <c r="R157" s="48">
        <f t="shared" ref="R157" si="378">SUM(R159)</f>
        <v>0</v>
      </c>
      <c r="S157" s="73">
        <f>IF(H157&gt;0,(IF((SUM(G157)=0), 1,(H157/SUM(G157)-1))),(IF((SUM(G157)=0), 0,(H157/SUM(G157)-1))))</f>
        <v>0</v>
      </c>
      <c r="T157" s="105" t="s">
        <v>384</v>
      </c>
    </row>
    <row r="158" spans="1:20" ht="34.5" customHeight="1">
      <c r="A158" s="44" t="s">
        <v>418</v>
      </c>
      <c r="B158" s="12" t="s">
        <v>29</v>
      </c>
      <c r="C158" s="36" t="s">
        <v>23</v>
      </c>
      <c r="D158" s="51">
        <f>D159</f>
        <v>8.3539999999999992</v>
      </c>
      <c r="E158" s="51">
        <f t="shared" ref="E158:P158" si="379">E159</f>
        <v>0</v>
      </c>
      <c r="F158" s="51">
        <f t="shared" si="379"/>
        <v>8.3539999999999992</v>
      </c>
      <c r="G158" s="51">
        <f t="shared" si="379"/>
        <v>0</v>
      </c>
      <c r="H158" s="51">
        <f t="shared" si="379"/>
        <v>0</v>
      </c>
      <c r="I158" s="51">
        <f t="shared" si="379"/>
        <v>0</v>
      </c>
      <c r="J158" s="51">
        <f t="shared" si="379"/>
        <v>0</v>
      </c>
      <c r="K158" s="6">
        <f t="shared" si="373"/>
        <v>0</v>
      </c>
      <c r="L158" s="51">
        <f t="shared" si="379"/>
        <v>0</v>
      </c>
      <c r="M158" s="6">
        <f t="shared" si="375"/>
        <v>0</v>
      </c>
      <c r="N158" s="51">
        <f t="shared" si="379"/>
        <v>0</v>
      </c>
      <c r="O158" s="6">
        <f t="shared" si="376"/>
        <v>0</v>
      </c>
      <c r="P158" s="51">
        <f t="shared" si="379"/>
        <v>0</v>
      </c>
      <c r="Q158" s="97">
        <f>F158-H158</f>
        <v>8.3539999999999992</v>
      </c>
      <c r="R158" s="98">
        <f t="shared" ref="R158" si="380">H158-(I158+K158+M158+O158)</f>
        <v>0</v>
      </c>
      <c r="S158" s="73">
        <f>IF(H158&gt;0,(IF((SUM(G158)=0), 1,(H158/SUM(G158)-1))),(IF((SUM(G158)=0), 0,(H158/SUM(G158)-1))))</f>
        <v>0</v>
      </c>
      <c r="T158" s="109" t="s">
        <v>384</v>
      </c>
    </row>
    <row r="159" spans="1:20" ht="75.75" customHeight="1">
      <c r="A159" s="95" t="s">
        <v>419</v>
      </c>
      <c r="B159" s="96" t="s">
        <v>420</v>
      </c>
      <c r="C159" s="25" t="s">
        <v>421</v>
      </c>
      <c r="D159" s="42">
        <v>8.3539999999999992</v>
      </c>
      <c r="E159" s="42">
        <v>0</v>
      </c>
      <c r="F159" s="55">
        <f t="shared" si="312"/>
        <v>8.3539999999999992</v>
      </c>
      <c r="G159" s="53">
        <f t="shared" ref="G159" si="381">I159+K159+M159+O159</f>
        <v>0</v>
      </c>
      <c r="H159" s="54">
        <f t="shared" ref="H159" si="382">J159+L159+N159+P159</f>
        <v>0</v>
      </c>
      <c r="I159" s="54">
        <v>0</v>
      </c>
      <c r="J159" s="54">
        <v>0</v>
      </c>
      <c r="K159" s="153">
        <v>0</v>
      </c>
      <c r="L159" s="54">
        <v>0</v>
      </c>
      <c r="M159" s="153">
        <v>0</v>
      </c>
      <c r="N159" s="54">
        <v>0</v>
      </c>
      <c r="O159" s="153">
        <v>0</v>
      </c>
      <c r="P159" s="54">
        <v>0</v>
      </c>
      <c r="Q159" s="55">
        <f>F159-H159</f>
        <v>8.3539999999999992</v>
      </c>
      <c r="R159" s="56">
        <f t="shared" ref="R159" si="383">H159-G159</f>
        <v>0</v>
      </c>
      <c r="S159" s="57">
        <f t="shared" ref="S159" si="384">IF(H159&gt;0,(IF((SUM(G159)=0), 1,(H159/SUM(G159)-1))),(IF((SUM(G159)=0), 0,(H159/SUM(G159)-1))))</f>
        <v>0</v>
      </c>
      <c r="T159" s="107" t="s">
        <v>430</v>
      </c>
    </row>
    <row r="160" spans="1:20" ht="47.25">
      <c r="A160" s="34" t="s">
        <v>321</v>
      </c>
      <c r="B160" s="35" t="s">
        <v>322</v>
      </c>
      <c r="C160" s="36" t="s">
        <v>23</v>
      </c>
      <c r="D160" s="48">
        <f t="shared" ref="D160:E160" si="385">SUM(D161)</f>
        <v>0</v>
      </c>
      <c r="E160" s="48">
        <f t="shared" si="385"/>
        <v>0</v>
      </c>
      <c r="F160" s="48">
        <f t="shared" ref="F160" si="386">SUM(F161)</f>
        <v>0</v>
      </c>
      <c r="G160" s="48">
        <f t="shared" ref="G160:H160" si="387">SUM(G161)</f>
        <v>0</v>
      </c>
      <c r="H160" s="48">
        <f t="shared" si="387"/>
        <v>0</v>
      </c>
      <c r="I160" s="48">
        <f t="shared" ref="I160:P160" si="388">SUM(I161)</f>
        <v>0</v>
      </c>
      <c r="J160" s="48">
        <f t="shared" si="388"/>
        <v>0</v>
      </c>
      <c r="K160" s="48">
        <f t="shared" ref="K160" si="389">K161</f>
        <v>0</v>
      </c>
      <c r="L160" s="48">
        <f t="shared" si="388"/>
        <v>0</v>
      </c>
      <c r="M160" s="48">
        <f t="shared" ref="M160" si="390">M161</f>
        <v>0</v>
      </c>
      <c r="N160" s="48">
        <f t="shared" si="388"/>
        <v>0</v>
      </c>
      <c r="O160" s="48">
        <f t="shared" ref="O160" si="391">O161</f>
        <v>0</v>
      </c>
      <c r="P160" s="48">
        <f t="shared" si="388"/>
        <v>0</v>
      </c>
      <c r="Q160" s="48">
        <f t="shared" ref="Q160" si="392">SUM(Q161)</f>
        <v>0</v>
      </c>
      <c r="R160" s="48">
        <f t="shared" ref="R160" si="393">SUM(R161)</f>
        <v>0</v>
      </c>
      <c r="S160" s="73">
        <f>IF(H160&gt;0,(IF((SUM(G160)=0), 1,(H160/SUM(G160)-1))),(IF((SUM(G160)=0), 0,(H160/SUM(G160)-1))))</f>
        <v>0</v>
      </c>
      <c r="T160" s="105" t="s">
        <v>384</v>
      </c>
    </row>
    <row r="161" spans="1:20">
      <c r="A161" s="25" t="s">
        <v>24</v>
      </c>
      <c r="B161" s="25" t="s">
        <v>24</v>
      </c>
      <c r="C161" s="25" t="s">
        <v>24</v>
      </c>
      <c r="D161" s="42">
        <v>0</v>
      </c>
      <c r="E161" s="42">
        <v>0</v>
      </c>
      <c r="F161" s="55">
        <f t="shared" si="312"/>
        <v>0</v>
      </c>
      <c r="G161" s="53">
        <f t="shared" ref="G161" si="394">I161+K161+M161+O161</f>
        <v>0</v>
      </c>
      <c r="H161" s="54">
        <f t="shared" ref="H161" si="395">J161+L161+N161+P161</f>
        <v>0</v>
      </c>
      <c r="I161" s="54">
        <v>0</v>
      </c>
      <c r="J161" s="54">
        <v>0</v>
      </c>
      <c r="K161" s="37">
        <v>0</v>
      </c>
      <c r="L161" s="54">
        <v>0</v>
      </c>
      <c r="M161" s="37">
        <v>0</v>
      </c>
      <c r="N161" s="54">
        <v>0</v>
      </c>
      <c r="O161" s="37">
        <v>0</v>
      </c>
      <c r="P161" s="54">
        <v>0</v>
      </c>
      <c r="Q161" s="55">
        <f>F161-H161</f>
        <v>0</v>
      </c>
      <c r="R161" s="56">
        <f t="shared" ref="R161" si="396">H161-G161</f>
        <v>0</v>
      </c>
      <c r="S161" s="57">
        <f t="shared" ref="S161" si="397">IF(H161&gt;0,(IF((SUM(G161)=0), 1,(H161/SUM(G161)-1))),(IF((SUM(G161)=0), 0,(H161/SUM(G161)-1))))</f>
        <v>0</v>
      </c>
      <c r="T161" s="107" t="s">
        <v>430</v>
      </c>
    </row>
    <row r="162" spans="1:20" ht="63">
      <c r="A162" s="34" t="s">
        <v>323</v>
      </c>
      <c r="B162" s="35" t="s">
        <v>324</v>
      </c>
      <c r="C162" s="36" t="s">
        <v>23</v>
      </c>
      <c r="D162" s="48">
        <f t="shared" ref="D162:E162" si="398">SUM(D163)</f>
        <v>0</v>
      </c>
      <c r="E162" s="48">
        <f t="shared" si="398"/>
        <v>0</v>
      </c>
      <c r="F162" s="48">
        <f t="shared" ref="F162" si="399">SUM(F163)</f>
        <v>0</v>
      </c>
      <c r="G162" s="48">
        <f t="shared" ref="G162:H162" si="400">SUM(G163)</f>
        <v>0</v>
      </c>
      <c r="H162" s="48">
        <f t="shared" si="400"/>
        <v>0</v>
      </c>
      <c r="I162" s="48">
        <f t="shared" ref="I162:P162" si="401">SUM(I163)</f>
        <v>0</v>
      </c>
      <c r="J162" s="48">
        <f t="shared" si="401"/>
        <v>0</v>
      </c>
      <c r="K162" s="48">
        <f t="shared" ref="K162" si="402">K163</f>
        <v>0</v>
      </c>
      <c r="L162" s="48">
        <f t="shared" si="401"/>
        <v>0</v>
      </c>
      <c r="M162" s="48">
        <f t="shared" ref="M162" si="403">M163</f>
        <v>0</v>
      </c>
      <c r="N162" s="48">
        <f t="shared" si="401"/>
        <v>0</v>
      </c>
      <c r="O162" s="48">
        <f t="shared" ref="O162" si="404">O163</f>
        <v>0</v>
      </c>
      <c r="P162" s="48">
        <f t="shared" si="401"/>
        <v>0</v>
      </c>
      <c r="Q162" s="48">
        <f t="shared" ref="Q162" si="405">SUM(Q163)</f>
        <v>0</v>
      </c>
      <c r="R162" s="48">
        <f t="shared" ref="R162" si="406">SUM(R163)</f>
        <v>0</v>
      </c>
      <c r="S162" s="73">
        <f>IF(H162&gt;0,(IF((SUM(G162)=0), 1,(H162/SUM(G162)-1))),(IF((SUM(G162)=0), 0,(H162/SUM(G162)-1))))</f>
        <v>0</v>
      </c>
      <c r="T162" s="105" t="s">
        <v>384</v>
      </c>
    </row>
    <row r="163" spans="1:20">
      <c r="A163" s="25" t="s">
        <v>24</v>
      </c>
      <c r="B163" s="25" t="s">
        <v>24</v>
      </c>
      <c r="C163" s="25" t="s">
        <v>24</v>
      </c>
      <c r="D163" s="42">
        <v>0</v>
      </c>
      <c r="E163" s="42">
        <v>0</v>
      </c>
      <c r="F163" s="55">
        <f t="shared" si="312"/>
        <v>0</v>
      </c>
      <c r="G163" s="53">
        <f t="shared" ref="G163" si="407">I163+K163+M163+O163</f>
        <v>0</v>
      </c>
      <c r="H163" s="54">
        <f t="shared" ref="H163" si="408">J163+L163+N163+P163</f>
        <v>0</v>
      </c>
      <c r="I163" s="54">
        <v>0</v>
      </c>
      <c r="J163" s="54">
        <v>0</v>
      </c>
      <c r="K163" s="37">
        <v>0</v>
      </c>
      <c r="L163" s="54">
        <v>0</v>
      </c>
      <c r="M163" s="37">
        <v>0</v>
      </c>
      <c r="N163" s="54">
        <v>0</v>
      </c>
      <c r="O163" s="37">
        <v>0</v>
      </c>
      <c r="P163" s="54">
        <v>0</v>
      </c>
      <c r="Q163" s="55">
        <f>F163-H163</f>
        <v>0</v>
      </c>
      <c r="R163" s="56">
        <f t="shared" ref="R163" si="409">H163-G163</f>
        <v>0</v>
      </c>
      <c r="S163" s="57">
        <f t="shared" ref="S163" si="410">IF(H163&gt;0,(IF((SUM(G163)=0), 1,(H163/SUM(G163)-1))),(IF((SUM(G163)=0), 0,(H163/SUM(G163)-1))))</f>
        <v>0</v>
      </c>
      <c r="T163" s="107" t="s">
        <v>430</v>
      </c>
    </row>
    <row r="164" spans="1:20" ht="63">
      <c r="A164" s="31" t="s">
        <v>325</v>
      </c>
      <c r="B164" s="32" t="s">
        <v>326</v>
      </c>
      <c r="C164" s="33" t="s">
        <v>23</v>
      </c>
      <c r="D164" s="47">
        <f t="shared" ref="D164:R164" si="411">SUM(D165,D167)</f>
        <v>0</v>
      </c>
      <c r="E164" s="47">
        <f t="shared" si="411"/>
        <v>0</v>
      </c>
      <c r="F164" s="47">
        <f t="shared" si="411"/>
        <v>0</v>
      </c>
      <c r="G164" s="47">
        <f t="shared" ref="G164" si="412">SUM(G165,G167)</f>
        <v>0</v>
      </c>
      <c r="H164" s="47">
        <f t="shared" si="411"/>
        <v>0</v>
      </c>
      <c r="I164" s="47">
        <f t="shared" si="411"/>
        <v>0</v>
      </c>
      <c r="J164" s="47">
        <f t="shared" ref="J164:P164" si="413">SUM(J165,J167)</f>
        <v>0</v>
      </c>
      <c r="K164" s="47">
        <f t="shared" ref="K164" si="414">K165+K167</f>
        <v>0</v>
      </c>
      <c r="L164" s="47">
        <f t="shared" si="413"/>
        <v>0</v>
      </c>
      <c r="M164" s="47">
        <f t="shared" ref="M164" si="415">M165+M167</f>
        <v>0</v>
      </c>
      <c r="N164" s="47">
        <f t="shared" si="413"/>
        <v>0</v>
      </c>
      <c r="O164" s="47">
        <f t="shared" ref="O164" si="416">O165+O167</f>
        <v>0</v>
      </c>
      <c r="P164" s="47">
        <f t="shared" si="413"/>
        <v>0</v>
      </c>
      <c r="Q164" s="47">
        <f t="shared" si="411"/>
        <v>0</v>
      </c>
      <c r="R164" s="85">
        <f t="shared" si="411"/>
        <v>0</v>
      </c>
      <c r="S164" s="86">
        <f>IF(H164&gt;0,(IF((SUM(G164)=0), 1,(H164/SUM(G164)-1))),(IF((SUM(G164)=0), 0,(H164/SUM(G164)-1))))</f>
        <v>0</v>
      </c>
      <c r="T164" s="104" t="s">
        <v>384</v>
      </c>
    </row>
    <row r="165" spans="1:20" ht="31.5">
      <c r="A165" s="34" t="s">
        <v>327</v>
      </c>
      <c r="B165" s="35" t="s">
        <v>328</v>
      </c>
      <c r="C165" s="36" t="s">
        <v>23</v>
      </c>
      <c r="D165" s="48">
        <f t="shared" ref="D165:E165" si="417">SUM(D166)</f>
        <v>0</v>
      </c>
      <c r="E165" s="48">
        <f t="shared" si="417"/>
        <v>0</v>
      </c>
      <c r="F165" s="48">
        <f t="shared" ref="F165" si="418">SUM(F166)</f>
        <v>0</v>
      </c>
      <c r="G165" s="48">
        <f t="shared" ref="G165:H165" si="419">SUM(G166)</f>
        <v>0</v>
      </c>
      <c r="H165" s="48">
        <f t="shared" si="419"/>
        <v>0</v>
      </c>
      <c r="I165" s="48">
        <f t="shared" ref="I165:P165" si="420">SUM(I166)</f>
        <v>0</v>
      </c>
      <c r="J165" s="48">
        <f t="shared" si="420"/>
        <v>0</v>
      </c>
      <c r="K165" s="48">
        <f t="shared" ref="K165" si="421">K166</f>
        <v>0</v>
      </c>
      <c r="L165" s="48">
        <f t="shared" si="420"/>
        <v>0</v>
      </c>
      <c r="M165" s="48">
        <f t="shared" ref="M165" si="422">M166</f>
        <v>0</v>
      </c>
      <c r="N165" s="48">
        <f t="shared" si="420"/>
        <v>0</v>
      </c>
      <c r="O165" s="48">
        <f t="shared" ref="O165" si="423">O166</f>
        <v>0</v>
      </c>
      <c r="P165" s="48">
        <f t="shared" si="420"/>
        <v>0</v>
      </c>
      <c r="Q165" s="48">
        <f t="shared" ref="Q165" si="424">SUM(Q166)</f>
        <v>0</v>
      </c>
      <c r="R165" s="48">
        <f t="shared" ref="R165" si="425">SUM(R166)</f>
        <v>0</v>
      </c>
      <c r="S165" s="73">
        <f>IF(H165&gt;0,(IF((SUM(G165)=0), 1,(H165/SUM(G165)-1))),(IF((SUM(G165)=0), 0,(H165/SUM(G165)-1))))</f>
        <v>0</v>
      </c>
      <c r="T165" s="105" t="s">
        <v>384</v>
      </c>
    </row>
    <row r="166" spans="1:20">
      <c r="A166" s="25" t="s">
        <v>24</v>
      </c>
      <c r="B166" s="25" t="s">
        <v>24</v>
      </c>
      <c r="C166" s="25" t="s">
        <v>24</v>
      </c>
      <c r="D166" s="42">
        <v>0</v>
      </c>
      <c r="E166" s="42">
        <v>0</v>
      </c>
      <c r="F166" s="55">
        <f t="shared" si="312"/>
        <v>0</v>
      </c>
      <c r="G166" s="53">
        <f t="shared" ref="G166" si="426">I166+K166+M166+O166</f>
        <v>0</v>
      </c>
      <c r="H166" s="54">
        <f t="shared" ref="H166" si="427">J166+L166+N166+P166</f>
        <v>0</v>
      </c>
      <c r="I166" s="54">
        <v>0</v>
      </c>
      <c r="J166" s="54">
        <v>0</v>
      </c>
      <c r="K166" s="37">
        <v>0</v>
      </c>
      <c r="L166" s="54">
        <v>0</v>
      </c>
      <c r="M166" s="37">
        <v>0</v>
      </c>
      <c r="N166" s="54">
        <v>0</v>
      </c>
      <c r="O166" s="37">
        <v>0</v>
      </c>
      <c r="P166" s="54">
        <v>0</v>
      </c>
      <c r="Q166" s="55">
        <f>F166-H166</f>
        <v>0</v>
      </c>
      <c r="R166" s="56">
        <f t="shared" ref="R166" si="428">H166-G166</f>
        <v>0</v>
      </c>
      <c r="S166" s="57">
        <f t="shared" ref="S166" si="429">IF(H166&gt;0,(IF((SUM(G166)=0), 1,(H166/SUM(G166)-1))),(IF((SUM(G166)=0), 0,(H166/SUM(G166)-1))))</f>
        <v>0</v>
      </c>
      <c r="T166" s="107" t="s">
        <v>430</v>
      </c>
    </row>
    <row r="167" spans="1:20" ht="47.25">
      <c r="A167" s="34" t="s">
        <v>329</v>
      </c>
      <c r="B167" s="35" t="s">
        <v>330</v>
      </c>
      <c r="C167" s="36" t="s">
        <v>23</v>
      </c>
      <c r="D167" s="48">
        <f t="shared" ref="D167:R167" si="430">SUM(D168)</f>
        <v>0</v>
      </c>
      <c r="E167" s="48">
        <f t="shared" si="430"/>
        <v>0</v>
      </c>
      <c r="F167" s="48">
        <f t="shared" si="430"/>
        <v>0</v>
      </c>
      <c r="G167" s="48">
        <f t="shared" si="430"/>
        <v>0</v>
      </c>
      <c r="H167" s="48">
        <f t="shared" si="430"/>
        <v>0</v>
      </c>
      <c r="I167" s="48">
        <f t="shared" si="430"/>
        <v>0</v>
      </c>
      <c r="J167" s="48">
        <f t="shared" si="430"/>
        <v>0</v>
      </c>
      <c r="K167" s="48">
        <f t="shared" ref="K167" si="431">K168</f>
        <v>0</v>
      </c>
      <c r="L167" s="48">
        <f t="shared" si="430"/>
        <v>0</v>
      </c>
      <c r="M167" s="48">
        <f t="shared" ref="M167" si="432">M168</f>
        <v>0</v>
      </c>
      <c r="N167" s="48">
        <f t="shared" si="430"/>
        <v>0</v>
      </c>
      <c r="O167" s="48">
        <f t="shared" ref="O167" si="433">O168</f>
        <v>0</v>
      </c>
      <c r="P167" s="48">
        <f t="shared" si="430"/>
        <v>0</v>
      </c>
      <c r="Q167" s="48">
        <f t="shared" si="430"/>
        <v>0</v>
      </c>
      <c r="R167" s="48">
        <f t="shared" si="430"/>
        <v>0</v>
      </c>
      <c r="S167" s="73">
        <f>IF(H167&gt;0,(IF((SUM(G167)=0), 1,(H167/SUM(G167)-1))),(IF((SUM(G167)=0), 0,(H167/SUM(G167)-1))))</f>
        <v>0</v>
      </c>
      <c r="T167" s="105" t="s">
        <v>384</v>
      </c>
    </row>
    <row r="168" spans="1:20">
      <c r="A168" s="25" t="s">
        <v>24</v>
      </c>
      <c r="B168" s="25" t="s">
        <v>24</v>
      </c>
      <c r="C168" s="25" t="s">
        <v>24</v>
      </c>
      <c r="D168" s="42">
        <v>0</v>
      </c>
      <c r="E168" s="42">
        <v>0</v>
      </c>
      <c r="F168" s="55">
        <f t="shared" si="312"/>
        <v>0</v>
      </c>
      <c r="G168" s="53">
        <f t="shared" ref="G168" si="434">I168+K168+M168+O168</f>
        <v>0</v>
      </c>
      <c r="H168" s="54">
        <f t="shared" ref="H168" si="435">J168+L168+N168+P168</f>
        <v>0</v>
      </c>
      <c r="I168" s="54">
        <v>0</v>
      </c>
      <c r="J168" s="54">
        <v>0</v>
      </c>
      <c r="K168" s="37">
        <v>0</v>
      </c>
      <c r="L168" s="54">
        <v>0</v>
      </c>
      <c r="M168" s="37">
        <v>0</v>
      </c>
      <c r="N168" s="54">
        <v>0</v>
      </c>
      <c r="O168" s="37">
        <v>0</v>
      </c>
      <c r="P168" s="54">
        <v>0</v>
      </c>
      <c r="Q168" s="55">
        <f>F168-H168</f>
        <v>0</v>
      </c>
      <c r="R168" s="56">
        <f t="shared" ref="R168" si="436">H168-G168</f>
        <v>0</v>
      </c>
      <c r="S168" s="57">
        <f t="shared" ref="S168" si="437">IF(H168&gt;0,(IF((SUM(G168)=0), 1,(H168/SUM(G168)-1))),(IF((SUM(G168)=0), 0,(H168/SUM(G168)-1))))</f>
        <v>0</v>
      </c>
      <c r="T168" s="107" t="s">
        <v>430</v>
      </c>
    </row>
    <row r="169" spans="1:20" ht="63" customHeight="1">
      <c r="A169" s="28" t="s">
        <v>331</v>
      </c>
      <c r="B169" s="29" t="s">
        <v>332</v>
      </c>
      <c r="C169" s="30" t="s">
        <v>23</v>
      </c>
      <c r="D169" s="46">
        <f t="shared" ref="D169:R169" si="438">SUM(D170,D172)</f>
        <v>0</v>
      </c>
      <c r="E169" s="46">
        <f t="shared" si="438"/>
        <v>0</v>
      </c>
      <c r="F169" s="46">
        <f t="shared" si="438"/>
        <v>0</v>
      </c>
      <c r="G169" s="46">
        <f t="shared" ref="G169" si="439">SUM(G170,G172)</f>
        <v>0</v>
      </c>
      <c r="H169" s="46">
        <f t="shared" si="438"/>
        <v>0</v>
      </c>
      <c r="I169" s="46">
        <f t="shared" si="438"/>
        <v>0</v>
      </c>
      <c r="J169" s="46">
        <f t="shared" ref="J169:P169" si="440">SUM(J170,J172)</f>
        <v>0</v>
      </c>
      <c r="K169" s="46">
        <f t="shared" ref="K169" si="441">K170+K172</f>
        <v>0</v>
      </c>
      <c r="L169" s="46">
        <f t="shared" si="440"/>
        <v>0</v>
      </c>
      <c r="M169" s="46">
        <f t="shared" ref="M169" si="442">M170+M172</f>
        <v>0</v>
      </c>
      <c r="N169" s="46">
        <f t="shared" si="440"/>
        <v>0</v>
      </c>
      <c r="O169" s="46">
        <f t="shared" ref="O169" si="443">O170+O172</f>
        <v>0</v>
      </c>
      <c r="P169" s="46">
        <f t="shared" si="440"/>
        <v>0</v>
      </c>
      <c r="Q169" s="46">
        <f t="shared" si="438"/>
        <v>0</v>
      </c>
      <c r="R169" s="89">
        <f t="shared" si="438"/>
        <v>0</v>
      </c>
      <c r="S169" s="81">
        <f>IF(H169&gt;0,(IF((SUM(G169)=0), 1,(H169/SUM(G169)-1))),(IF((SUM(G169)=0), 0,(H169/SUM(G169)-1))))</f>
        <v>0</v>
      </c>
      <c r="T169" s="103" t="s">
        <v>384</v>
      </c>
    </row>
    <row r="170" spans="1:20" ht="63" customHeight="1">
      <c r="A170" s="31" t="s">
        <v>333</v>
      </c>
      <c r="B170" s="32" t="s">
        <v>334</v>
      </c>
      <c r="C170" s="33" t="s">
        <v>23</v>
      </c>
      <c r="D170" s="47">
        <f>SUM(D171)</f>
        <v>0</v>
      </c>
      <c r="E170" s="47">
        <f>SUM(E171)</f>
        <v>0</v>
      </c>
      <c r="F170" s="47">
        <f t="shared" ref="F170" si="444">SUM(F171)</f>
        <v>0</v>
      </c>
      <c r="G170" s="47">
        <f t="shared" ref="G170:H170" si="445">SUM(G171)</f>
        <v>0</v>
      </c>
      <c r="H170" s="47">
        <f t="shared" si="445"/>
        <v>0</v>
      </c>
      <c r="I170" s="47">
        <f t="shared" ref="I170:P170" si="446">SUM(I171)</f>
        <v>0</v>
      </c>
      <c r="J170" s="47">
        <f t="shared" si="446"/>
        <v>0</v>
      </c>
      <c r="K170" s="47">
        <f t="shared" ref="K170" si="447">K171</f>
        <v>0</v>
      </c>
      <c r="L170" s="47">
        <f t="shared" si="446"/>
        <v>0</v>
      </c>
      <c r="M170" s="47">
        <f t="shared" ref="M170" si="448">M171</f>
        <v>0</v>
      </c>
      <c r="N170" s="47">
        <f t="shared" si="446"/>
        <v>0</v>
      </c>
      <c r="O170" s="47">
        <f t="shared" ref="O170" si="449">O171</f>
        <v>0</v>
      </c>
      <c r="P170" s="47">
        <f t="shared" si="446"/>
        <v>0</v>
      </c>
      <c r="Q170" s="47">
        <f t="shared" ref="Q170" si="450">SUM(Q171)</f>
        <v>0</v>
      </c>
      <c r="R170" s="47">
        <f t="shared" ref="R170" si="451">SUM(R171)</f>
        <v>0</v>
      </c>
      <c r="S170" s="83">
        <f>IF(H170&gt;0,(IF((SUM(G170)=0), 1,(H170/SUM(G170)-1))),(IF((SUM(G170)=0), 0,(H170/SUM(G170)-1))))</f>
        <v>0</v>
      </c>
      <c r="T170" s="104" t="s">
        <v>384</v>
      </c>
    </row>
    <row r="171" spans="1:20">
      <c r="A171" s="25" t="s">
        <v>24</v>
      </c>
      <c r="B171" s="25" t="s">
        <v>24</v>
      </c>
      <c r="C171" s="25" t="s">
        <v>24</v>
      </c>
      <c r="D171" s="42">
        <v>0</v>
      </c>
      <c r="E171" s="42">
        <v>0</v>
      </c>
      <c r="F171" s="55">
        <f t="shared" ref="F171" si="452">D171-E171</f>
        <v>0</v>
      </c>
      <c r="G171" s="53">
        <f t="shared" ref="G171" si="453">I171+K171+M171+O171</f>
        <v>0</v>
      </c>
      <c r="H171" s="54">
        <f t="shared" ref="H171" si="454">J171+L171+N171+P171</f>
        <v>0</v>
      </c>
      <c r="I171" s="54">
        <v>0</v>
      </c>
      <c r="J171" s="54">
        <v>0</v>
      </c>
      <c r="K171" s="37">
        <v>0</v>
      </c>
      <c r="L171" s="54">
        <v>0</v>
      </c>
      <c r="M171" s="37">
        <v>0</v>
      </c>
      <c r="N171" s="54">
        <v>0</v>
      </c>
      <c r="O171" s="37">
        <v>0</v>
      </c>
      <c r="P171" s="54">
        <v>0</v>
      </c>
      <c r="Q171" s="55">
        <f>F171-H171</f>
        <v>0</v>
      </c>
      <c r="R171" s="56">
        <f t="shared" ref="R171" si="455">H171-G171</f>
        <v>0</v>
      </c>
      <c r="S171" s="57">
        <f t="shared" ref="S171" si="456">IF(H171&gt;0,(IF((SUM(G171)=0), 1,(H171/SUM(G171)-1))),(IF((SUM(G171)=0), 0,(H171/SUM(G171)-1))))</f>
        <v>0</v>
      </c>
      <c r="T171" s="107" t="s">
        <v>430</v>
      </c>
    </row>
    <row r="172" spans="1:20" ht="63" customHeight="1">
      <c r="A172" s="31" t="s">
        <v>335</v>
      </c>
      <c r="B172" s="32" t="s">
        <v>336</v>
      </c>
      <c r="C172" s="33" t="s">
        <v>23</v>
      </c>
      <c r="D172" s="47">
        <f>SUM(D173)</f>
        <v>0</v>
      </c>
      <c r="E172" s="47">
        <f>SUM(E173)</f>
        <v>0</v>
      </c>
      <c r="F172" s="47">
        <f t="shared" ref="F172:R172" si="457">SUM(F173)</f>
        <v>0</v>
      </c>
      <c r="G172" s="47">
        <f t="shared" si="457"/>
        <v>0</v>
      </c>
      <c r="H172" s="47">
        <f t="shared" si="457"/>
        <v>0</v>
      </c>
      <c r="I172" s="47">
        <f t="shared" si="457"/>
        <v>0</v>
      </c>
      <c r="J172" s="47">
        <f t="shared" si="457"/>
        <v>0</v>
      </c>
      <c r="K172" s="47">
        <f t="shared" ref="K172" si="458">K173</f>
        <v>0</v>
      </c>
      <c r="L172" s="47">
        <f t="shared" si="457"/>
        <v>0</v>
      </c>
      <c r="M172" s="47">
        <f t="shared" ref="M172" si="459">M173</f>
        <v>0</v>
      </c>
      <c r="N172" s="47">
        <f t="shared" si="457"/>
        <v>0</v>
      </c>
      <c r="O172" s="47">
        <f t="shared" ref="O172" si="460">O173</f>
        <v>0</v>
      </c>
      <c r="P172" s="47">
        <f t="shared" si="457"/>
        <v>0</v>
      </c>
      <c r="Q172" s="47">
        <f t="shared" si="457"/>
        <v>0</v>
      </c>
      <c r="R172" s="47">
        <f t="shared" si="457"/>
        <v>0</v>
      </c>
      <c r="S172" s="83">
        <f>IF(H172&gt;0,(IF((SUM(G172)=0), 1,(H172/SUM(G172)-1))),(IF((SUM(G172)=0), 0,(H172/SUM(G172)-1))))</f>
        <v>0</v>
      </c>
      <c r="T172" s="104" t="s">
        <v>384</v>
      </c>
    </row>
    <row r="173" spans="1:20">
      <c r="A173" s="25" t="s">
        <v>24</v>
      </c>
      <c r="B173" s="25" t="s">
        <v>24</v>
      </c>
      <c r="C173" s="25" t="s">
        <v>24</v>
      </c>
      <c r="D173" s="42">
        <v>0</v>
      </c>
      <c r="E173" s="42">
        <v>0</v>
      </c>
      <c r="F173" s="55">
        <f t="shared" si="312"/>
        <v>0</v>
      </c>
      <c r="G173" s="53">
        <f t="shared" ref="G173" si="461">I173+K173+M173+O173</f>
        <v>0</v>
      </c>
      <c r="H173" s="54">
        <f t="shared" ref="H173" si="462">J173+L173+N173+P173</f>
        <v>0</v>
      </c>
      <c r="I173" s="54">
        <v>0</v>
      </c>
      <c r="J173" s="54">
        <v>0</v>
      </c>
      <c r="K173" s="37">
        <v>0</v>
      </c>
      <c r="L173" s="54">
        <v>0</v>
      </c>
      <c r="M173" s="37">
        <v>0</v>
      </c>
      <c r="N173" s="54">
        <v>0</v>
      </c>
      <c r="O173" s="37">
        <v>0</v>
      </c>
      <c r="P173" s="54">
        <v>0</v>
      </c>
      <c r="Q173" s="55">
        <f>F173-H173</f>
        <v>0</v>
      </c>
      <c r="R173" s="56">
        <f t="shared" ref="R173" si="463">H173-G173</f>
        <v>0</v>
      </c>
      <c r="S173" s="57">
        <f t="shared" ref="S173" si="464">IF(H173&gt;0,(IF((SUM(G173)=0), 1,(H173/SUM(G173)-1))),(IF((SUM(G173)=0), 0,(H173/SUM(G173)-1))))</f>
        <v>0</v>
      </c>
      <c r="T173" s="107" t="s">
        <v>430</v>
      </c>
    </row>
    <row r="174" spans="1:20" ht="47.25">
      <c r="A174" s="28" t="s">
        <v>337</v>
      </c>
      <c r="B174" s="29" t="s">
        <v>338</v>
      </c>
      <c r="C174" s="30" t="s">
        <v>23</v>
      </c>
      <c r="D174" s="46">
        <f t="shared" ref="D174" si="465">SUM(D175,D180)</f>
        <v>38.747</v>
      </c>
      <c r="E174" s="46">
        <f t="shared" ref="E174:R174" si="466">SUM(E175,E180)</f>
        <v>7.532</v>
      </c>
      <c r="F174" s="46">
        <f t="shared" si="466"/>
        <v>26.908999999999999</v>
      </c>
      <c r="G174" s="46">
        <f t="shared" si="466"/>
        <v>14.356</v>
      </c>
      <c r="H174" s="46">
        <f t="shared" si="466"/>
        <v>0</v>
      </c>
      <c r="I174" s="46">
        <f t="shared" si="466"/>
        <v>0</v>
      </c>
      <c r="J174" s="46">
        <f t="shared" ref="J174:P174" si="467">SUM(J175,J180)</f>
        <v>0</v>
      </c>
      <c r="K174" s="46">
        <f t="shared" ref="K174" si="468">K180+K175</f>
        <v>0</v>
      </c>
      <c r="L174" s="46">
        <f t="shared" si="467"/>
        <v>0</v>
      </c>
      <c r="M174" s="46">
        <f t="shared" ref="M174" si="469">M180+M175</f>
        <v>0</v>
      </c>
      <c r="N174" s="46">
        <f t="shared" si="467"/>
        <v>0</v>
      </c>
      <c r="O174" s="46">
        <f t="shared" ref="O174" si="470">O180+O175</f>
        <v>14.356</v>
      </c>
      <c r="P174" s="46">
        <f t="shared" si="467"/>
        <v>0</v>
      </c>
      <c r="Q174" s="46">
        <f t="shared" si="466"/>
        <v>26.908999999999999</v>
      </c>
      <c r="R174" s="87">
        <f t="shared" si="466"/>
        <v>-14.356</v>
      </c>
      <c r="S174" s="88">
        <f>IF(H174&gt;0,(IF((SUM(G174)=0), 1,(H174/SUM(G174)-1))),(IF((SUM(G174)=0), 0,(H174/SUM(G174)-1))))</f>
        <v>-1</v>
      </c>
      <c r="T174" s="103" t="s">
        <v>384</v>
      </c>
    </row>
    <row r="175" spans="1:20">
      <c r="A175" s="19" t="s">
        <v>339</v>
      </c>
      <c r="B175" s="22" t="s">
        <v>65</v>
      </c>
      <c r="C175" s="21" t="s">
        <v>23</v>
      </c>
      <c r="D175" s="7">
        <f t="shared" ref="D175" si="471">SUM(D176:D179)</f>
        <v>31.13</v>
      </c>
      <c r="E175" s="7">
        <f t="shared" ref="E175:R175" si="472">SUM(E176:E179)</f>
        <v>0.26500000000000001</v>
      </c>
      <c r="F175" s="7">
        <f t="shared" si="472"/>
        <v>26.908999999999999</v>
      </c>
      <c r="G175" s="7">
        <f t="shared" si="472"/>
        <v>14.356</v>
      </c>
      <c r="H175" s="7">
        <f t="shared" si="472"/>
        <v>0</v>
      </c>
      <c r="I175" s="7">
        <f t="shared" si="472"/>
        <v>0</v>
      </c>
      <c r="J175" s="7">
        <f t="shared" ref="J175:P175" si="473">SUM(J176:J179)</f>
        <v>0</v>
      </c>
      <c r="K175" s="7">
        <f t="shared" ref="K175" si="474">SUM(K176:K179)</f>
        <v>0</v>
      </c>
      <c r="L175" s="7">
        <f t="shared" si="473"/>
        <v>0</v>
      </c>
      <c r="M175" s="7">
        <f t="shared" ref="M175" si="475">SUM(M176:M179)</f>
        <v>0</v>
      </c>
      <c r="N175" s="7">
        <f t="shared" si="473"/>
        <v>0</v>
      </c>
      <c r="O175" s="7">
        <f t="shared" ref="O175" si="476">SUM(O176:O179)</f>
        <v>14.356</v>
      </c>
      <c r="P175" s="7">
        <f t="shared" si="473"/>
        <v>0</v>
      </c>
      <c r="Q175" s="7">
        <f t="shared" si="472"/>
        <v>26.908999999999999</v>
      </c>
      <c r="R175" s="7">
        <f t="shared" si="472"/>
        <v>-14.356</v>
      </c>
      <c r="S175" s="80">
        <f>IF(H175&gt;0,(IF((SUM(G175)=0), 1,(H175/SUM(G175)-1))),(IF((SUM(G175)=0), 0,(H175/SUM(G175)-1))))</f>
        <v>-1</v>
      </c>
      <c r="T175" s="101" t="s">
        <v>384</v>
      </c>
    </row>
    <row r="176" spans="1:20" s="117" customFormat="1" ht="51">
      <c r="A176" s="14" t="s">
        <v>340</v>
      </c>
      <c r="B176" s="38" t="s">
        <v>425</v>
      </c>
      <c r="C176" s="42" t="s">
        <v>143</v>
      </c>
      <c r="D176" s="42">
        <v>7.0540000000000003</v>
      </c>
      <c r="E176" s="42">
        <v>0.26500000000000001</v>
      </c>
      <c r="F176" s="55">
        <v>2.8330000000000002</v>
      </c>
      <c r="G176" s="53">
        <f t="shared" ref="G176:G179" si="477">I176+K176+M176+O176</f>
        <v>0</v>
      </c>
      <c r="H176" s="53">
        <f t="shared" ref="H176:H179" si="478">J176+L176+N176+P176</f>
        <v>0</v>
      </c>
      <c r="I176" s="54">
        <v>0</v>
      </c>
      <c r="J176" s="54">
        <v>0</v>
      </c>
      <c r="K176" s="151">
        <v>0</v>
      </c>
      <c r="L176" s="37">
        <v>0</v>
      </c>
      <c r="M176" s="37">
        <v>0</v>
      </c>
      <c r="N176" s="54">
        <v>0</v>
      </c>
      <c r="O176" s="37">
        <v>0</v>
      </c>
      <c r="P176" s="54">
        <v>0</v>
      </c>
      <c r="Q176" s="55">
        <v>2.8330000000000002</v>
      </c>
      <c r="R176" s="56">
        <f t="shared" ref="R176:R179" si="479">H176-G176</f>
        <v>0</v>
      </c>
      <c r="S176" s="57">
        <f t="shared" ref="S176:S179" si="480">IF(H176&gt;0,(IF((SUM(G176)=0), 1,(H176/SUM(G176)-1))),(IF((SUM(G176)=0), 0,(H176/SUM(G176)-1))))</f>
        <v>0</v>
      </c>
      <c r="T176" s="107" t="s">
        <v>434</v>
      </c>
    </row>
    <row r="177" spans="1:20" s="117" customFormat="1" ht="47.25">
      <c r="A177" s="14" t="s">
        <v>341</v>
      </c>
      <c r="B177" s="38" t="s">
        <v>144</v>
      </c>
      <c r="C177" s="37" t="s">
        <v>145</v>
      </c>
      <c r="D177" s="42">
        <v>6.96</v>
      </c>
      <c r="E177" s="42">
        <v>0</v>
      </c>
      <c r="F177" s="55">
        <f t="shared" si="312"/>
        <v>6.96</v>
      </c>
      <c r="G177" s="53">
        <f t="shared" si="477"/>
        <v>6.96</v>
      </c>
      <c r="H177" s="54">
        <f t="shared" si="478"/>
        <v>0</v>
      </c>
      <c r="I177" s="54">
        <v>0</v>
      </c>
      <c r="J177" s="54">
        <v>0</v>
      </c>
      <c r="K177" s="54">
        <v>0</v>
      </c>
      <c r="L177" s="54">
        <v>0</v>
      </c>
      <c r="M177" s="54">
        <v>0</v>
      </c>
      <c r="N177" s="54">
        <v>0</v>
      </c>
      <c r="O177" s="151">
        <v>6.96</v>
      </c>
      <c r="P177" s="54">
        <v>0</v>
      </c>
      <c r="Q177" s="55">
        <f t="shared" ref="Q177:Q179" si="481">F177-H177</f>
        <v>6.96</v>
      </c>
      <c r="R177" s="56">
        <f t="shared" si="479"/>
        <v>-6.96</v>
      </c>
      <c r="S177" s="57">
        <f t="shared" si="480"/>
        <v>-1</v>
      </c>
      <c r="T177" s="110" t="s">
        <v>430</v>
      </c>
    </row>
    <row r="178" spans="1:20" s="117" customFormat="1" ht="47.25">
      <c r="A178" s="14" t="s">
        <v>342</v>
      </c>
      <c r="B178" s="38" t="s">
        <v>146</v>
      </c>
      <c r="C178" s="37" t="s">
        <v>147</v>
      </c>
      <c r="D178" s="42">
        <v>10.186</v>
      </c>
      <c r="E178" s="42">
        <v>0</v>
      </c>
      <c r="F178" s="55">
        <f t="shared" si="312"/>
        <v>10.186</v>
      </c>
      <c r="G178" s="53">
        <f t="shared" si="477"/>
        <v>0.46600000000000003</v>
      </c>
      <c r="H178" s="54">
        <f t="shared" si="478"/>
        <v>0</v>
      </c>
      <c r="I178" s="54">
        <v>0</v>
      </c>
      <c r="J178" s="54">
        <v>0</v>
      </c>
      <c r="K178" s="42">
        <v>0</v>
      </c>
      <c r="L178" s="54">
        <v>0</v>
      </c>
      <c r="M178" s="42">
        <v>0</v>
      </c>
      <c r="N178" s="54">
        <v>0</v>
      </c>
      <c r="O178" s="151">
        <v>0.46600000000000003</v>
      </c>
      <c r="P178" s="54">
        <v>0</v>
      </c>
      <c r="Q178" s="55">
        <f t="shared" si="481"/>
        <v>10.186</v>
      </c>
      <c r="R178" s="56">
        <f t="shared" si="479"/>
        <v>-0.46600000000000003</v>
      </c>
      <c r="S178" s="57">
        <f t="shared" si="480"/>
        <v>-1</v>
      </c>
      <c r="T178" s="110" t="s">
        <v>430</v>
      </c>
    </row>
    <row r="179" spans="1:20" s="117" customFormat="1" ht="47.25">
      <c r="A179" s="14" t="s">
        <v>343</v>
      </c>
      <c r="B179" s="38" t="s">
        <v>344</v>
      </c>
      <c r="C179" s="37" t="s">
        <v>345</v>
      </c>
      <c r="D179" s="42">
        <v>6.93</v>
      </c>
      <c r="E179" s="42">
        <v>0</v>
      </c>
      <c r="F179" s="55">
        <f t="shared" si="312"/>
        <v>6.93</v>
      </c>
      <c r="G179" s="53">
        <f t="shared" si="477"/>
        <v>6.93</v>
      </c>
      <c r="H179" s="54">
        <f t="shared" si="478"/>
        <v>0</v>
      </c>
      <c r="I179" s="54">
        <v>0</v>
      </c>
      <c r="J179" s="54">
        <v>0</v>
      </c>
      <c r="K179" s="54">
        <v>0</v>
      </c>
      <c r="L179" s="54">
        <v>0</v>
      </c>
      <c r="M179" s="54">
        <v>0</v>
      </c>
      <c r="N179" s="54">
        <v>0</v>
      </c>
      <c r="O179" s="151">
        <v>6.93</v>
      </c>
      <c r="P179" s="54">
        <v>0</v>
      </c>
      <c r="Q179" s="55">
        <f t="shared" si="481"/>
        <v>6.93</v>
      </c>
      <c r="R179" s="56">
        <f t="shared" si="479"/>
        <v>-6.93</v>
      </c>
      <c r="S179" s="57">
        <f t="shared" si="480"/>
        <v>-1</v>
      </c>
      <c r="T179" s="110" t="s">
        <v>430</v>
      </c>
    </row>
    <row r="180" spans="1:20">
      <c r="A180" s="44" t="s">
        <v>346</v>
      </c>
      <c r="B180" s="12" t="s">
        <v>29</v>
      </c>
      <c r="C180" s="5" t="s">
        <v>23</v>
      </c>
      <c r="D180" s="6">
        <f t="shared" ref="D180:R180" si="482">SUM(D181)</f>
        <v>7.617</v>
      </c>
      <c r="E180" s="6">
        <f t="shared" si="482"/>
        <v>7.2670000000000003</v>
      </c>
      <c r="F180" s="6">
        <f t="shared" si="482"/>
        <v>0</v>
      </c>
      <c r="G180" s="6">
        <f t="shared" si="482"/>
        <v>0</v>
      </c>
      <c r="H180" s="6">
        <f t="shared" si="482"/>
        <v>0</v>
      </c>
      <c r="I180" s="6">
        <f t="shared" si="482"/>
        <v>0</v>
      </c>
      <c r="J180" s="6">
        <f t="shared" si="482"/>
        <v>0</v>
      </c>
      <c r="K180" s="6">
        <f t="shared" ref="K180" si="483">K181</f>
        <v>0</v>
      </c>
      <c r="L180" s="6">
        <f t="shared" si="482"/>
        <v>0</v>
      </c>
      <c r="M180" s="6">
        <f t="shared" ref="M180" si="484">M181</f>
        <v>0</v>
      </c>
      <c r="N180" s="6">
        <f t="shared" si="482"/>
        <v>0</v>
      </c>
      <c r="O180" s="6">
        <f t="shared" ref="O180" si="485">O181</f>
        <v>0</v>
      </c>
      <c r="P180" s="6">
        <f t="shared" si="482"/>
        <v>0</v>
      </c>
      <c r="Q180" s="6">
        <f t="shared" si="482"/>
        <v>0</v>
      </c>
      <c r="R180" s="6">
        <f t="shared" si="482"/>
        <v>0</v>
      </c>
      <c r="S180" s="79">
        <f>IF(H180&gt;0,(IF((SUM(G180)=0), 1,(H180/SUM(G180)-1))),(IF((SUM(G180)=0), 0,(H180/SUM(G180)-1))))</f>
        <v>0</v>
      </c>
      <c r="T180" s="109" t="s">
        <v>384</v>
      </c>
    </row>
    <row r="181" spans="1:20" ht="63">
      <c r="A181" s="14" t="s">
        <v>347</v>
      </c>
      <c r="B181" s="38" t="s">
        <v>348</v>
      </c>
      <c r="C181" s="16" t="s">
        <v>349</v>
      </c>
      <c r="D181" s="42">
        <v>7.617</v>
      </c>
      <c r="E181" s="42">
        <f>0.267+7</f>
        <v>7.2670000000000003</v>
      </c>
      <c r="F181" s="55">
        <v>0</v>
      </c>
      <c r="G181" s="53">
        <f t="shared" ref="G181" si="486">I181+K181+M181+O181</f>
        <v>0</v>
      </c>
      <c r="H181" s="54">
        <f t="shared" ref="H181" si="487">J181+L181+N181+P181</f>
        <v>0</v>
      </c>
      <c r="I181" s="54">
        <v>0</v>
      </c>
      <c r="J181" s="54">
        <v>0</v>
      </c>
      <c r="K181" s="120">
        <v>0</v>
      </c>
      <c r="L181" s="54">
        <v>0</v>
      </c>
      <c r="M181" s="120">
        <v>0</v>
      </c>
      <c r="N181" s="54">
        <v>0</v>
      </c>
      <c r="O181" s="120">
        <v>0</v>
      </c>
      <c r="P181" s="54">
        <v>0</v>
      </c>
      <c r="Q181" s="55">
        <v>0</v>
      </c>
      <c r="R181" s="56">
        <f t="shared" ref="R181" si="488">H181-G181</f>
        <v>0</v>
      </c>
      <c r="S181" s="57">
        <f t="shared" ref="S181" si="489">IF(H181&gt;0,(IF((SUM(G181)=0), 1,(H181/SUM(G181)-1))),(IF((SUM(G181)=0), 0,(H181/SUM(G181)-1))))</f>
        <v>0</v>
      </c>
      <c r="T181" s="107" t="s">
        <v>433</v>
      </c>
    </row>
    <row r="182" spans="1:20" ht="47.25">
      <c r="A182" s="28" t="s">
        <v>350</v>
      </c>
      <c r="B182" s="29" t="s">
        <v>351</v>
      </c>
      <c r="C182" s="30" t="s">
        <v>23</v>
      </c>
      <c r="D182" s="46">
        <f t="shared" ref="D182:R182" si="490">SUM(D183)</f>
        <v>0</v>
      </c>
      <c r="E182" s="46">
        <f t="shared" si="490"/>
        <v>0</v>
      </c>
      <c r="F182" s="46">
        <f t="shared" si="490"/>
        <v>0</v>
      </c>
      <c r="G182" s="46">
        <f t="shared" si="490"/>
        <v>0</v>
      </c>
      <c r="H182" s="46">
        <f t="shared" si="490"/>
        <v>0</v>
      </c>
      <c r="I182" s="46">
        <f t="shared" si="490"/>
        <v>0</v>
      </c>
      <c r="J182" s="46">
        <f t="shared" si="490"/>
        <v>0</v>
      </c>
      <c r="K182" s="46">
        <f t="shared" ref="K182" si="491">K183</f>
        <v>0</v>
      </c>
      <c r="L182" s="46">
        <f t="shared" si="490"/>
        <v>0</v>
      </c>
      <c r="M182" s="46">
        <f t="shared" ref="M182" si="492">M183</f>
        <v>0</v>
      </c>
      <c r="N182" s="46">
        <f t="shared" si="490"/>
        <v>0</v>
      </c>
      <c r="O182" s="46">
        <f t="shared" ref="O182" si="493">O183</f>
        <v>0</v>
      </c>
      <c r="P182" s="46">
        <f t="shared" si="490"/>
        <v>0</v>
      </c>
      <c r="Q182" s="46">
        <f t="shared" si="490"/>
        <v>0</v>
      </c>
      <c r="R182" s="87">
        <f t="shared" si="490"/>
        <v>0</v>
      </c>
      <c r="S182" s="88">
        <f>IF(H182&gt;0,(IF((SUM(G182)=0), 1,(H182/SUM(G182)-1))),(IF((SUM(G182)=0), 0,(H182/SUM(G182)-1))))</f>
        <v>0</v>
      </c>
      <c r="T182" s="103" t="s">
        <v>384</v>
      </c>
    </row>
    <row r="183" spans="1:20">
      <c r="A183" s="25" t="s">
        <v>24</v>
      </c>
      <c r="B183" s="25" t="s">
        <v>24</v>
      </c>
      <c r="C183" s="25" t="s">
        <v>24</v>
      </c>
      <c r="D183" s="42">
        <v>0</v>
      </c>
      <c r="E183" s="42">
        <v>0</v>
      </c>
      <c r="F183" s="55">
        <f t="shared" si="312"/>
        <v>0</v>
      </c>
      <c r="G183" s="53">
        <f t="shared" ref="G183" si="494">I183+K183+M183+O183</f>
        <v>0</v>
      </c>
      <c r="H183" s="54">
        <f t="shared" ref="H183" si="495">J183+L183+N183+P183</f>
        <v>0</v>
      </c>
      <c r="I183" s="54">
        <v>0</v>
      </c>
      <c r="J183" s="54">
        <v>0</v>
      </c>
      <c r="K183" s="115">
        <v>0</v>
      </c>
      <c r="L183" s="54">
        <v>0</v>
      </c>
      <c r="M183" s="115">
        <v>0</v>
      </c>
      <c r="N183" s="54">
        <v>0</v>
      </c>
      <c r="O183" s="115">
        <v>0</v>
      </c>
      <c r="P183" s="54">
        <v>0</v>
      </c>
      <c r="Q183" s="55">
        <f>F183-H183</f>
        <v>0</v>
      </c>
      <c r="R183" s="56">
        <f t="shared" ref="R183" si="496">H183-G183</f>
        <v>0</v>
      </c>
      <c r="S183" s="57">
        <f t="shared" ref="S183" si="497">IF(H183&gt;0,(IF((SUM(G183)=0), 1,(H183/SUM(G183)-1))),(IF((SUM(G183)=0), 0,(H183/SUM(G183)-1))))</f>
        <v>0</v>
      </c>
      <c r="T183" s="107" t="s">
        <v>430</v>
      </c>
    </row>
    <row r="184" spans="1:20" ht="31.5">
      <c r="A184" s="28" t="s">
        <v>352</v>
      </c>
      <c r="B184" s="29" t="s">
        <v>353</v>
      </c>
      <c r="C184" s="30" t="s">
        <v>23</v>
      </c>
      <c r="D184" s="46">
        <f t="shared" ref="D184" si="498">SUM(D185,D202)</f>
        <v>21.783000000000001</v>
      </c>
      <c r="E184" s="46">
        <f t="shared" ref="E184:R184" si="499">SUM(E185,E202)</f>
        <v>16.268000000000001</v>
      </c>
      <c r="F184" s="46">
        <f t="shared" si="499"/>
        <v>6.4440000000000008</v>
      </c>
      <c r="G184" s="46">
        <f t="shared" si="499"/>
        <v>0</v>
      </c>
      <c r="H184" s="46">
        <f t="shared" si="499"/>
        <v>0</v>
      </c>
      <c r="I184" s="46">
        <f t="shared" si="499"/>
        <v>0</v>
      </c>
      <c r="J184" s="46">
        <f t="shared" ref="J184:P184" si="500">SUM(J185,J202)</f>
        <v>0</v>
      </c>
      <c r="K184" s="46">
        <f t="shared" ref="K184" si="501">K185+K202</f>
        <v>0</v>
      </c>
      <c r="L184" s="46">
        <f t="shared" si="500"/>
        <v>0</v>
      </c>
      <c r="M184" s="46">
        <f t="shared" ref="M184" si="502">M185+M202</f>
        <v>0</v>
      </c>
      <c r="N184" s="46">
        <f t="shared" si="500"/>
        <v>0</v>
      </c>
      <c r="O184" s="46">
        <f t="shared" ref="O184" si="503">O185+O202</f>
        <v>0</v>
      </c>
      <c r="P184" s="46">
        <f t="shared" si="500"/>
        <v>0</v>
      </c>
      <c r="Q184" s="46">
        <f t="shared" si="499"/>
        <v>6.4440000000000008</v>
      </c>
      <c r="R184" s="87">
        <f t="shared" si="499"/>
        <v>0</v>
      </c>
      <c r="S184" s="88">
        <f>IF(H184&gt;0,(IF((SUM(G184)=0), 1,(H184/SUM(G184)-1))),(IF((SUM(G184)=0), 0,(H184/SUM(G184)-1))))</f>
        <v>0</v>
      </c>
      <c r="T184" s="103" t="s">
        <v>384</v>
      </c>
    </row>
    <row r="185" spans="1:20">
      <c r="A185" s="31" t="s">
        <v>354</v>
      </c>
      <c r="B185" s="32" t="s">
        <v>355</v>
      </c>
      <c r="C185" s="33" t="s">
        <v>23</v>
      </c>
      <c r="D185" s="47">
        <f t="shared" ref="D185" si="504">SUM(D186,D197)</f>
        <v>2.5060000000000002</v>
      </c>
      <c r="E185" s="47">
        <f t="shared" ref="E185:R185" si="505">SUM(E186,E197)</f>
        <v>1.5589999999999999</v>
      </c>
      <c r="F185" s="47">
        <f t="shared" si="505"/>
        <v>1.2730000000000001</v>
      </c>
      <c r="G185" s="47">
        <f t="shared" si="505"/>
        <v>0</v>
      </c>
      <c r="H185" s="47">
        <f t="shared" si="505"/>
        <v>0</v>
      </c>
      <c r="I185" s="47">
        <f t="shared" si="505"/>
        <v>0</v>
      </c>
      <c r="J185" s="47">
        <f t="shared" ref="J185:P185" si="506">SUM(J186,J197)</f>
        <v>0</v>
      </c>
      <c r="K185" s="47">
        <f t="shared" ref="K185" si="507">K186+K197</f>
        <v>0</v>
      </c>
      <c r="L185" s="47">
        <f t="shared" si="506"/>
        <v>0</v>
      </c>
      <c r="M185" s="47">
        <f t="shared" ref="M185" si="508">M186+M197</f>
        <v>0</v>
      </c>
      <c r="N185" s="47">
        <f t="shared" si="506"/>
        <v>0</v>
      </c>
      <c r="O185" s="47">
        <f t="shared" ref="O185" si="509">O186+O197</f>
        <v>0</v>
      </c>
      <c r="P185" s="47">
        <f t="shared" si="506"/>
        <v>0</v>
      </c>
      <c r="Q185" s="47">
        <f t="shared" si="505"/>
        <v>1.2730000000000001</v>
      </c>
      <c r="R185" s="47">
        <f t="shared" si="505"/>
        <v>0</v>
      </c>
      <c r="S185" s="83">
        <f>IF(H185&gt;0,(IF((SUM(G185)=0), 1,(H185/SUM(G185)-1))),(IF((SUM(G185)=0), 0,(H185/SUM(G185)-1))))</f>
        <v>0</v>
      </c>
      <c r="T185" s="104" t="s">
        <v>384</v>
      </c>
    </row>
    <row r="186" spans="1:20">
      <c r="A186" s="11" t="s">
        <v>356</v>
      </c>
      <c r="B186" s="12" t="s">
        <v>29</v>
      </c>
      <c r="C186" s="5" t="s">
        <v>23</v>
      </c>
      <c r="D186" s="6">
        <f t="shared" ref="D186" si="510">SUM(D187:D196)</f>
        <v>1.504</v>
      </c>
      <c r="E186" s="6">
        <f t="shared" ref="E186:R186" si="511">SUM(E187:E196)</f>
        <v>0.55699999999999994</v>
      </c>
      <c r="F186" s="6">
        <f t="shared" si="511"/>
        <v>1.2730000000000001</v>
      </c>
      <c r="G186" s="6">
        <f t="shared" si="511"/>
        <v>0</v>
      </c>
      <c r="H186" s="6">
        <f t="shared" si="511"/>
        <v>0</v>
      </c>
      <c r="I186" s="6">
        <f t="shared" si="511"/>
        <v>0</v>
      </c>
      <c r="J186" s="6">
        <f t="shared" ref="J186:P186" si="512">SUM(J187:J196)</f>
        <v>0</v>
      </c>
      <c r="K186" s="6">
        <f t="shared" ref="K186" si="513">SUM(K187:K196)</f>
        <v>0</v>
      </c>
      <c r="L186" s="6">
        <f t="shared" si="512"/>
        <v>0</v>
      </c>
      <c r="M186" s="6">
        <f t="shared" ref="M186" si="514">SUM(M187:M196)</f>
        <v>0</v>
      </c>
      <c r="N186" s="6">
        <f t="shared" si="512"/>
        <v>0</v>
      </c>
      <c r="O186" s="6">
        <f t="shared" ref="O186" si="515">SUM(O187:O196)</f>
        <v>0</v>
      </c>
      <c r="P186" s="6">
        <f t="shared" si="512"/>
        <v>0</v>
      </c>
      <c r="Q186" s="6">
        <f t="shared" si="511"/>
        <v>1.2730000000000001</v>
      </c>
      <c r="R186" s="6">
        <f t="shared" si="511"/>
        <v>0</v>
      </c>
      <c r="S186" s="79">
        <f>IF(H186&gt;0,(IF((SUM(G186)=0), 1,(H186/SUM(G186)-1))),(IF((SUM(G186)=0), 0,(H186/SUM(G186)-1))))</f>
        <v>0</v>
      </c>
      <c r="T186" s="109" t="s">
        <v>384</v>
      </c>
    </row>
    <row r="187" spans="1:20" ht="31.5">
      <c r="A187" s="45" t="s">
        <v>357</v>
      </c>
      <c r="B187" s="18" t="s">
        <v>99</v>
      </c>
      <c r="C187" s="16" t="s">
        <v>100</v>
      </c>
      <c r="D187" s="42">
        <v>2.5999999999999999E-2</v>
      </c>
      <c r="E187" s="42">
        <v>2.5999999999999999E-2</v>
      </c>
      <c r="F187" s="55">
        <f t="shared" si="312"/>
        <v>0</v>
      </c>
      <c r="G187" s="53">
        <f t="shared" ref="G187:G192" si="516">I187+K187+M187+O187</f>
        <v>0</v>
      </c>
      <c r="H187" s="54">
        <f t="shared" ref="H187:H196" si="517">J187+L187+N187+P187</f>
        <v>0</v>
      </c>
      <c r="I187" s="54">
        <v>0</v>
      </c>
      <c r="J187" s="54">
        <v>0</v>
      </c>
      <c r="K187" s="115">
        <v>0</v>
      </c>
      <c r="L187" s="54">
        <v>0</v>
      </c>
      <c r="M187" s="115">
        <v>0</v>
      </c>
      <c r="N187" s="54">
        <v>0</v>
      </c>
      <c r="O187" s="115">
        <v>0</v>
      </c>
      <c r="P187" s="54">
        <v>0</v>
      </c>
      <c r="Q187" s="55">
        <f t="shared" ref="Q187:Q194" si="518">F187-H187</f>
        <v>0</v>
      </c>
      <c r="R187" s="56">
        <f t="shared" ref="R187" si="519">H187-G187</f>
        <v>0</v>
      </c>
      <c r="S187" s="57">
        <f t="shared" ref="S187" si="520">IF(H187&gt;0,(IF((SUM(G187)=0), 1,(H187/SUM(G187)-1))),(IF((SUM(G187)=0), 0,(H187/SUM(G187)-1))))</f>
        <v>0</v>
      </c>
      <c r="T187" s="107" t="s">
        <v>428</v>
      </c>
    </row>
    <row r="188" spans="1:20" ht="31.5">
      <c r="A188" s="45" t="s">
        <v>358</v>
      </c>
      <c r="B188" s="18" t="s">
        <v>101</v>
      </c>
      <c r="C188" s="16" t="s">
        <v>102</v>
      </c>
      <c r="D188" s="42">
        <v>0</v>
      </c>
      <c r="E188" s="42">
        <v>0</v>
      </c>
      <c r="F188" s="55">
        <f t="shared" si="312"/>
        <v>0</v>
      </c>
      <c r="G188" s="53">
        <f t="shared" si="516"/>
        <v>0</v>
      </c>
      <c r="H188" s="54">
        <f t="shared" si="517"/>
        <v>0</v>
      </c>
      <c r="I188" s="54">
        <v>0</v>
      </c>
      <c r="J188" s="54">
        <v>0</v>
      </c>
      <c r="K188" s="115">
        <v>0</v>
      </c>
      <c r="L188" s="54">
        <v>0</v>
      </c>
      <c r="M188" s="115">
        <v>0</v>
      </c>
      <c r="N188" s="54">
        <v>0</v>
      </c>
      <c r="O188" s="115">
        <v>0</v>
      </c>
      <c r="P188" s="54">
        <v>0</v>
      </c>
      <c r="Q188" s="55">
        <f t="shared" si="518"/>
        <v>0</v>
      </c>
      <c r="R188" s="56">
        <f t="shared" ref="R188:R196" si="521">H188-G188</f>
        <v>0</v>
      </c>
      <c r="S188" s="57">
        <f t="shared" ref="S188:S196" si="522">IF(H188&gt;0,(IF((SUM(G188)=0), 1,(H188/SUM(G188)-1))),(IF((SUM(G188)=0), 0,(H188/SUM(G188)-1))))</f>
        <v>0</v>
      </c>
      <c r="T188" s="110" t="s">
        <v>430</v>
      </c>
    </row>
    <row r="189" spans="1:20">
      <c r="A189" s="45" t="s">
        <v>359</v>
      </c>
      <c r="B189" s="18" t="s">
        <v>103</v>
      </c>
      <c r="C189" s="16" t="s">
        <v>104</v>
      </c>
      <c r="D189" s="42">
        <v>3.5000000000000003E-2</v>
      </c>
      <c r="E189" s="42">
        <v>3.5000000000000003E-2</v>
      </c>
      <c r="F189" s="55">
        <f t="shared" si="312"/>
        <v>0</v>
      </c>
      <c r="G189" s="53">
        <f t="shared" si="516"/>
        <v>0</v>
      </c>
      <c r="H189" s="54">
        <f t="shared" si="517"/>
        <v>0</v>
      </c>
      <c r="I189" s="54">
        <v>0</v>
      </c>
      <c r="J189" s="54">
        <v>0</v>
      </c>
      <c r="K189" s="115">
        <v>0</v>
      </c>
      <c r="L189" s="54">
        <v>0</v>
      </c>
      <c r="M189" s="115">
        <v>0</v>
      </c>
      <c r="N189" s="54">
        <v>0</v>
      </c>
      <c r="O189" s="115">
        <v>0</v>
      </c>
      <c r="P189" s="54">
        <v>0</v>
      </c>
      <c r="Q189" s="55">
        <f t="shared" si="518"/>
        <v>0</v>
      </c>
      <c r="R189" s="56">
        <f t="shared" si="521"/>
        <v>0</v>
      </c>
      <c r="S189" s="57">
        <f t="shared" si="522"/>
        <v>0</v>
      </c>
      <c r="T189" s="107" t="s">
        <v>428</v>
      </c>
    </row>
    <row r="190" spans="1:20" ht="31.5">
      <c r="A190" s="45" t="s">
        <v>360</v>
      </c>
      <c r="B190" s="18" t="s">
        <v>105</v>
      </c>
      <c r="C190" s="16" t="s">
        <v>106</v>
      </c>
      <c r="D190" s="42">
        <v>0</v>
      </c>
      <c r="E190" s="42">
        <v>0</v>
      </c>
      <c r="F190" s="55">
        <f t="shared" si="312"/>
        <v>0</v>
      </c>
      <c r="G190" s="53">
        <f t="shared" si="516"/>
        <v>0</v>
      </c>
      <c r="H190" s="54">
        <f t="shared" si="517"/>
        <v>0</v>
      </c>
      <c r="I190" s="54">
        <v>0</v>
      </c>
      <c r="J190" s="54">
        <v>0</v>
      </c>
      <c r="K190" s="115">
        <v>0</v>
      </c>
      <c r="L190" s="54">
        <v>0</v>
      </c>
      <c r="M190" s="115">
        <v>0</v>
      </c>
      <c r="N190" s="54">
        <v>0</v>
      </c>
      <c r="O190" s="115">
        <v>0</v>
      </c>
      <c r="P190" s="54">
        <v>0</v>
      </c>
      <c r="Q190" s="55">
        <f t="shared" si="518"/>
        <v>0</v>
      </c>
      <c r="R190" s="56">
        <f t="shared" si="521"/>
        <v>0</v>
      </c>
      <c r="S190" s="57">
        <f t="shared" si="522"/>
        <v>0</v>
      </c>
      <c r="T190" s="110" t="s">
        <v>430</v>
      </c>
    </row>
    <row r="191" spans="1:20" ht="31.5">
      <c r="A191" s="45" t="s">
        <v>361</v>
      </c>
      <c r="B191" s="18" t="s">
        <v>107</v>
      </c>
      <c r="C191" s="16" t="s">
        <v>108</v>
      </c>
      <c r="D191" s="42">
        <v>0.27200000000000002</v>
      </c>
      <c r="E191" s="42">
        <v>0.27200000000000002</v>
      </c>
      <c r="F191" s="55">
        <v>0</v>
      </c>
      <c r="G191" s="53">
        <f t="shared" si="516"/>
        <v>0</v>
      </c>
      <c r="H191" s="54">
        <f t="shared" si="517"/>
        <v>0</v>
      </c>
      <c r="I191" s="54">
        <v>0</v>
      </c>
      <c r="J191" s="54">
        <v>0</v>
      </c>
      <c r="K191" s="42">
        <v>0</v>
      </c>
      <c r="L191" s="54">
        <v>0</v>
      </c>
      <c r="M191" s="42">
        <v>0</v>
      </c>
      <c r="N191" s="54">
        <v>0</v>
      </c>
      <c r="O191" s="42">
        <v>0</v>
      </c>
      <c r="P191" s="54">
        <v>0</v>
      </c>
      <c r="Q191" s="55">
        <v>0</v>
      </c>
      <c r="R191" s="56">
        <f t="shared" si="521"/>
        <v>0</v>
      </c>
      <c r="S191" s="57">
        <f t="shared" si="522"/>
        <v>0</v>
      </c>
      <c r="T191" s="107" t="s">
        <v>427</v>
      </c>
    </row>
    <row r="192" spans="1:20" ht="47.25">
      <c r="A192" s="45" t="s">
        <v>362</v>
      </c>
      <c r="B192" s="18" t="s">
        <v>109</v>
      </c>
      <c r="C192" s="16" t="s">
        <v>110</v>
      </c>
      <c r="D192" s="42">
        <v>0</v>
      </c>
      <c r="E192" s="42">
        <v>0</v>
      </c>
      <c r="F192" s="55">
        <f t="shared" si="312"/>
        <v>0</v>
      </c>
      <c r="G192" s="53">
        <f t="shared" si="516"/>
        <v>0</v>
      </c>
      <c r="H192" s="54">
        <f t="shared" si="517"/>
        <v>0</v>
      </c>
      <c r="I192" s="54">
        <v>0</v>
      </c>
      <c r="J192" s="54">
        <v>0</v>
      </c>
      <c r="K192" s="115">
        <v>0</v>
      </c>
      <c r="L192" s="54">
        <v>0</v>
      </c>
      <c r="M192" s="115">
        <v>0</v>
      </c>
      <c r="N192" s="54">
        <v>0</v>
      </c>
      <c r="O192" s="115">
        <v>0</v>
      </c>
      <c r="P192" s="54">
        <v>0</v>
      </c>
      <c r="Q192" s="55">
        <f t="shared" si="518"/>
        <v>0</v>
      </c>
      <c r="R192" s="56">
        <f t="shared" si="521"/>
        <v>0</v>
      </c>
      <c r="S192" s="57">
        <f t="shared" si="522"/>
        <v>0</v>
      </c>
      <c r="T192" s="110" t="s">
        <v>430</v>
      </c>
    </row>
    <row r="193" spans="1:20" ht="48.75" customHeight="1">
      <c r="A193" s="45" t="s">
        <v>363</v>
      </c>
      <c r="B193" s="18" t="s">
        <v>111</v>
      </c>
      <c r="C193" s="16" t="s">
        <v>112</v>
      </c>
      <c r="D193" s="42">
        <v>0.157</v>
      </c>
      <c r="E193" s="42">
        <v>0.157</v>
      </c>
      <c r="F193" s="55">
        <v>0</v>
      </c>
      <c r="G193" s="53">
        <f t="shared" ref="G193:G196" si="523">I193+K193+M193+O193</f>
        <v>0</v>
      </c>
      <c r="H193" s="54">
        <f t="shared" si="517"/>
        <v>0</v>
      </c>
      <c r="I193" s="54">
        <v>0</v>
      </c>
      <c r="J193" s="54">
        <v>0</v>
      </c>
      <c r="K193" s="42">
        <v>0</v>
      </c>
      <c r="L193" s="54">
        <v>0</v>
      </c>
      <c r="M193" s="42">
        <v>0</v>
      </c>
      <c r="N193" s="54">
        <v>0</v>
      </c>
      <c r="O193" s="42">
        <v>0</v>
      </c>
      <c r="P193" s="54">
        <v>0</v>
      </c>
      <c r="Q193" s="55">
        <v>0</v>
      </c>
      <c r="R193" s="56">
        <f t="shared" si="521"/>
        <v>0</v>
      </c>
      <c r="S193" s="57">
        <f t="shared" si="522"/>
        <v>0</v>
      </c>
      <c r="T193" s="107" t="s">
        <v>427</v>
      </c>
    </row>
    <row r="194" spans="1:20" ht="31.5">
      <c r="A194" s="45" t="s">
        <v>364</v>
      </c>
      <c r="B194" s="18" t="s">
        <v>113</v>
      </c>
      <c r="C194" s="16" t="s">
        <v>114</v>
      </c>
      <c r="D194" s="42">
        <v>0</v>
      </c>
      <c r="E194" s="42">
        <v>0</v>
      </c>
      <c r="F194" s="55">
        <f t="shared" si="312"/>
        <v>0</v>
      </c>
      <c r="G194" s="53">
        <f t="shared" si="523"/>
        <v>0</v>
      </c>
      <c r="H194" s="54">
        <f t="shared" si="517"/>
        <v>0</v>
      </c>
      <c r="I194" s="54">
        <v>0</v>
      </c>
      <c r="J194" s="54">
        <v>0</v>
      </c>
      <c r="K194" s="115">
        <v>0</v>
      </c>
      <c r="L194" s="54">
        <v>0</v>
      </c>
      <c r="M194" s="115">
        <v>0</v>
      </c>
      <c r="N194" s="54">
        <v>0</v>
      </c>
      <c r="O194" s="115">
        <v>0</v>
      </c>
      <c r="P194" s="54">
        <v>0</v>
      </c>
      <c r="Q194" s="55">
        <f t="shared" si="518"/>
        <v>0</v>
      </c>
      <c r="R194" s="56">
        <f t="shared" si="521"/>
        <v>0</v>
      </c>
      <c r="S194" s="57">
        <f t="shared" si="522"/>
        <v>0</v>
      </c>
      <c r="T194" s="110" t="s">
        <v>430</v>
      </c>
    </row>
    <row r="195" spans="1:20" ht="26.25" customHeight="1">
      <c r="A195" s="45" t="s">
        <v>365</v>
      </c>
      <c r="B195" s="15" t="s">
        <v>115</v>
      </c>
      <c r="C195" s="42" t="s">
        <v>116</v>
      </c>
      <c r="D195" s="42">
        <v>0</v>
      </c>
      <c r="E195" s="42">
        <v>0</v>
      </c>
      <c r="F195" s="55">
        <f t="shared" ref="F195" si="524">D195-E195</f>
        <v>0</v>
      </c>
      <c r="G195" s="53">
        <f t="shared" ref="G195" si="525">I195+K195+M195+O195</f>
        <v>0</v>
      </c>
      <c r="H195" s="54">
        <f t="shared" ref="H195" si="526">J195+L195+N195+P195</f>
        <v>0</v>
      </c>
      <c r="I195" s="54">
        <v>0</v>
      </c>
      <c r="J195" s="54">
        <v>0</v>
      </c>
      <c r="K195" s="115">
        <v>0</v>
      </c>
      <c r="L195" s="54">
        <v>0</v>
      </c>
      <c r="M195" s="115">
        <v>0</v>
      </c>
      <c r="N195" s="54">
        <v>0</v>
      </c>
      <c r="O195" s="115">
        <v>0</v>
      </c>
      <c r="P195" s="54">
        <v>0</v>
      </c>
      <c r="Q195" s="55">
        <f t="shared" ref="Q195:Q196" si="527">F195-H195</f>
        <v>0</v>
      </c>
      <c r="R195" s="56">
        <f t="shared" si="521"/>
        <v>0</v>
      </c>
      <c r="S195" s="57">
        <f t="shared" si="522"/>
        <v>0</v>
      </c>
      <c r="T195" s="110" t="s">
        <v>430</v>
      </c>
    </row>
    <row r="196" spans="1:20" ht="57.75" customHeight="1">
      <c r="A196" s="45" t="s">
        <v>422</v>
      </c>
      <c r="B196" s="15" t="s">
        <v>423</v>
      </c>
      <c r="C196" s="42" t="s">
        <v>424</v>
      </c>
      <c r="D196" s="42">
        <v>1.014</v>
      </c>
      <c r="E196" s="42">
        <v>6.7000000000000004E-2</v>
      </c>
      <c r="F196" s="55">
        <f>1.34-0.067</f>
        <v>1.2730000000000001</v>
      </c>
      <c r="G196" s="53">
        <f t="shared" si="523"/>
        <v>0</v>
      </c>
      <c r="H196" s="55">
        <f t="shared" si="517"/>
        <v>0</v>
      </c>
      <c r="I196" s="55">
        <v>0</v>
      </c>
      <c r="J196" s="55">
        <v>0</v>
      </c>
      <c r="K196" s="151">
        <v>0</v>
      </c>
      <c r="L196" s="55">
        <v>0</v>
      </c>
      <c r="M196" s="154">
        <v>0</v>
      </c>
      <c r="N196" s="55">
        <v>0</v>
      </c>
      <c r="O196" s="154">
        <v>0</v>
      </c>
      <c r="P196" s="54">
        <v>0</v>
      </c>
      <c r="Q196" s="55">
        <f t="shared" si="527"/>
        <v>1.2730000000000001</v>
      </c>
      <c r="R196" s="56">
        <f t="shared" si="521"/>
        <v>0</v>
      </c>
      <c r="S196" s="57">
        <f t="shared" si="522"/>
        <v>0</v>
      </c>
      <c r="T196" s="110" t="s">
        <v>435</v>
      </c>
    </row>
    <row r="197" spans="1:20">
      <c r="A197" s="19" t="s">
        <v>366</v>
      </c>
      <c r="B197" s="22" t="s">
        <v>65</v>
      </c>
      <c r="C197" s="21" t="s">
        <v>23</v>
      </c>
      <c r="D197" s="7">
        <f t="shared" ref="D197:R197" si="528">SUM(D198:D201)</f>
        <v>1.002</v>
      </c>
      <c r="E197" s="7">
        <f t="shared" si="528"/>
        <v>1.002</v>
      </c>
      <c r="F197" s="7">
        <f t="shared" si="528"/>
        <v>0</v>
      </c>
      <c r="G197" s="7">
        <f t="shared" si="528"/>
        <v>0</v>
      </c>
      <c r="H197" s="7">
        <f t="shared" si="528"/>
        <v>0</v>
      </c>
      <c r="I197" s="7">
        <f t="shared" si="528"/>
        <v>0</v>
      </c>
      <c r="J197" s="7">
        <f t="shared" ref="J197:P197" si="529">SUM(J198:J201)</f>
        <v>0</v>
      </c>
      <c r="K197" s="7">
        <f t="shared" ref="K197" si="530">SUM(K198:K201)</f>
        <v>0</v>
      </c>
      <c r="L197" s="7">
        <f t="shared" si="529"/>
        <v>0</v>
      </c>
      <c r="M197" s="7">
        <f t="shared" ref="M197" si="531">SUM(M198:M201)</f>
        <v>0</v>
      </c>
      <c r="N197" s="7">
        <f t="shared" si="529"/>
        <v>0</v>
      </c>
      <c r="O197" s="7">
        <f t="shared" ref="O197" si="532">SUM(O198:O201)</f>
        <v>0</v>
      </c>
      <c r="P197" s="7">
        <f t="shared" si="529"/>
        <v>0</v>
      </c>
      <c r="Q197" s="7">
        <f t="shared" si="528"/>
        <v>0</v>
      </c>
      <c r="R197" s="7">
        <f t="shared" si="528"/>
        <v>0</v>
      </c>
      <c r="S197" s="80">
        <f>IF(H197&gt;0,(IF((SUM(G197)=0), 1,(H197/SUM(G197)-1))),(IF((SUM(G197)=0), 0,(H197/SUM(G197)-1))))</f>
        <v>0</v>
      </c>
      <c r="T197" s="101" t="s">
        <v>384</v>
      </c>
    </row>
    <row r="198" spans="1:20" ht="47.25">
      <c r="A198" s="45" t="s">
        <v>367</v>
      </c>
      <c r="B198" s="18" t="s">
        <v>117</v>
      </c>
      <c r="C198" s="16" t="s">
        <v>118</v>
      </c>
      <c r="D198" s="42">
        <v>0.20200000000000001</v>
      </c>
      <c r="E198" s="42">
        <v>0.20200000000000001</v>
      </c>
      <c r="F198" s="55">
        <f t="shared" si="312"/>
        <v>0</v>
      </c>
      <c r="G198" s="53">
        <f t="shared" ref="G198:G201" si="533">I198+K198+M198+O198</f>
        <v>0</v>
      </c>
      <c r="H198" s="54">
        <f t="shared" ref="H198:H201" si="534">J198+L198+N198+P198</f>
        <v>0</v>
      </c>
      <c r="I198" s="54">
        <v>0</v>
      </c>
      <c r="J198" s="54">
        <v>0</v>
      </c>
      <c r="K198" s="115">
        <v>0</v>
      </c>
      <c r="L198" s="54">
        <v>0</v>
      </c>
      <c r="M198" s="115">
        <v>0</v>
      </c>
      <c r="N198" s="54">
        <v>0</v>
      </c>
      <c r="O198" s="115">
        <v>0</v>
      </c>
      <c r="P198" s="54">
        <v>0</v>
      </c>
      <c r="Q198" s="55">
        <f t="shared" ref="Q198:Q201" si="535">F198-H198</f>
        <v>0</v>
      </c>
      <c r="R198" s="56">
        <f t="shared" ref="R198" si="536">H198-G198</f>
        <v>0</v>
      </c>
      <c r="S198" s="57">
        <f t="shared" ref="S198" si="537">IF(H198&gt;0,(IF((SUM(G198)=0), 1,(H198/SUM(G198)-1))),(IF((SUM(G198)=0), 0,(H198/SUM(G198)-1))))</f>
        <v>0</v>
      </c>
      <c r="T198" s="107" t="s">
        <v>428</v>
      </c>
    </row>
    <row r="199" spans="1:20">
      <c r="A199" s="45" t="s">
        <v>368</v>
      </c>
      <c r="B199" s="18" t="s">
        <v>119</v>
      </c>
      <c r="C199" s="16" t="s">
        <v>120</v>
      </c>
      <c r="D199" s="42">
        <v>0.51500000000000001</v>
      </c>
      <c r="E199" s="42">
        <v>0.51500000000000001</v>
      </c>
      <c r="F199" s="55">
        <f t="shared" si="312"/>
        <v>0</v>
      </c>
      <c r="G199" s="53">
        <f t="shared" si="533"/>
        <v>0</v>
      </c>
      <c r="H199" s="54">
        <f t="shared" si="534"/>
        <v>0</v>
      </c>
      <c r="I199" s="54">
        <v>0</v>
      </c>
      <c r="J199" s="54">
        <v>0</v>
      </c>
      <c r="K199" s="115">
        <v>0</v>
      </c>
      <c r="L199" s="54">
        <v>0</v>
      </c>
      <c r="M199" s="115">
        <v>0</v>
      </c>
      <c r="N199" s="54">
        <v>0</v>
      </c>
      <c r="O199" s="115">
        <v>0</v>
      </c>
      <c r="P199" s="54">
        <v>0</v>
      </c>
      <c r="Q199" s="55">
        <f t="shared" si="535"/>
        <v>0</v>
      </c>
      <c r="R199" s="56">
        <f t="shared" ref="R199:R200" si="538">H199-G199</f>
        <v>0</v>
      </c>
      <c r="S199" s="57">
        <f t="shared" ref="S199:S200" si="539">IF(H199&gt;0,(IF((SUM(G199)=0), 1,(H199/SUM(G199)-1))),(IF((SUM(G199)=0), 0,(H199/SUM(G199)-1))))</f>
        <v>0</v>
      </c>
      <c r="T199" s="107" t="s">
        <v>428</v>
      </c>
    </row>
    <row r="200" spans="1:20" ht="47.25">
      <c r="A200" s="45" t="s">
        <v>369</v>
      </c>
      <c r="B200" s="18" t="s">
        <v>121</v>
      </c>
      <c r="C200" s="16" t="s">
        <v>122</v>
      </c>
      <c r="D200" s="42">
        <v>0.12</v>
      </c>
      <c r="E200" s="42">
        <v>0.12</v>
      </c>
      <c r="F200" s="55">
        <f t="shared" si="312"/>
        <v>0</v>
      </c>
      <c r="G200" s="53">
        <f t="shared" si="533"/>
        <v>0</v>
      </c>
      <c r="H200" s="54">
        <f t="shared" si="534"/>
        <v>0</v>
      </c>
      <c r="I200" s="54">
        <v>0</v>
      </c>
      <c r="J200" s="54">
        <v>0</v>
      </c>
      <c r="K200" s="115">
        <v>0</v>
      </c>
      <c r="L200" s="54">
        <v>0</v>
      </c>
      <c r="M200" s="115">
        <v>0</v>
      </c>
      <c r="N200" s="54">
        <v>0</v>
      </c>
      <c r="O200" s="115">
        <v>0</v>
      </c>
      <c r="P200" s="54">
        <v>0</v>
      </c>
      <c r="Q200" s="55">
        <f t="shared" si="535"/>
        <v>0</v>
      </c>
      <c r="R200" s="56">
        <f t="shared" si="538"/>
        <v>0</v>
      </c>
      <c r="S200" s="57">
        <f t="shared" si="539"/>
        <v>0</v>
      </c>
      <c r="T200" s="107" t="s">
        <v>428</v>
      </c>
    </row>
    <row r="201" spans="1:20">
      <c r="A201" s="45" t="s">
        <v>370</v>
      </c>
      <c r="B201" s="18" t="s">
        <v>123</v>
      </c>
      <c r="C201" s="16" t="s">
        <v>124</v>
      </c>
      <c r="D201" s="42">
        <v>0.16500000000000001</v>
      </c>
      <c r="E201" s="42">
        <v>0.16500000000000001</v>
      </c>
      <c r="F201" s="55">
        <f t="shared" si="312"/>
        <v>0</v>
      </c>
      <c r="G201" s="53">
        <f t="shared" si="533"/>
        <v>0</v>
      </c>
      <c r="H201" s="54">
        <f t="shared" si="534"/>
        <v>0</v>
      </c>
      <c r="I201" s="54">
        <v>0</v>
      </c>
      <c r="J201" s="54">
        <v>0</v>
      </c>
      <c r="K201" s="115">
        <v>0</v>
      </c>
      <c r="L201" s="54">
        <v>0</v>
      </c>
      <c r="M201" s="115">
        <v>0</v>
      </c>
      <c r="N201" s="54">
        <v>0</v>
      </c>
      <c r="O201" s="115">
        <v>0</v>
      </c>
      <c r="P201" s="54">
        <v>0</v>
      </c>
      <c r="Q201" s="55">
        <f t="shared" si="535"/>
        <v>0</v>
      </c>
      <c r="R201" s="56">
        <f t="shared" ref="R201" si="540">H201-G201</f>
        <v>0</v>
      </c>
      <c r="S201" s="57">
        <f t="shared" ref="S201" si="541">IF(H201&gt;0,(IF((SUM(G201)=0), 1,(H201/SUM(G201)-1))),(IF((SUM(G201)=0), 0,(H201/SUM(G201)-1))))</f>
        <v>0</v>
      </c>
      <c r="T201" s="107" t="s">
        <v>428</v>
      </c>
    </row>
    <row r="202" spans="1:20">
      <c r="A202" s="31" t="s">
        <v>371</v>
      </c>
      <c r="B202" s="32" t="s">
        <v>125</v>
      </c>
      <c r="C202" s="33" t="s">
        <v>23</v>
      </c>
      <c r="D202" s="47">
        <f>SUM(D203,D209)</f>
        <v>19.277000000000001</v>
      </c>
      <c r="E202" s="47">
        <f>SUM(E203,E209)</f>
        <v>14.709000000000001</v>
      </c>
      <c r="F202" s="47">
        <f>SUM(F203,F209)</f>
        <v>5.1710000000000003</v>
      </c>
      <c r="G202" s="47">
        <f t="shared" ref="G202:R202" si="542">SUM(G203,G209)</f>
        <v>0</v>
      </c>
      <c r="H202" s="47">
        <f t="shared" si="542"/>
        <v>0</v>
      </c>
      <c r="I202" s="47">
        <f t="shared" si="542"/>
        <v>0</v>
      </c>
      <c r="J202" s="47">
        <f t="shared" ref="J202:P202" si="543">SUM(J203,J209)</f>
        <v>0</v>
      </c>
      <c r="K202" s="47">
        <f t="shared" ref="K202" si="544">K203+K209</f>
        <v>0</v>
      </c>
      <c r="L202" s="47">
        <f t="shared" si="543"/>
        <v>0</v>
      </c>
      <c r="M202" s="47">
        <f t="shared" ref="M202" si="545">M203+M209</f>
        <v>0</v>
      </c>
      <c r="N202" s="47">
        <f t="shared" si="543"/>
        <v>0</v>
      </c>
      <c r="O202" s="47">
        <f t="shared" ref="O202" si="546">O203+O209</f>
        <v>0</v>
      </c>
      <c r="P202" s="47">
        <f t="shared" si="543"/>
        <v>0</v>
      </c>
      <c r="Q202" s="47">
        <f t="shared" si="542"/>
        <v>5.1710000000000003</v>
      </c>
      <c r="R202" s="47">
        <f t="shared" si="542"/>
        <v>0</v>
      </c>
      <c r="S202" s="83">
        <f>IF(H202&gt;0,(IF((SUM(G202)=0), 1,(H202/SUM(G202)-1))),(IF((SUM(G202)=0), 0,(H202/SUM(G202)-1))))</f>
        <v>0</v>
      </c>
      <c r="T202" s="104" t="s">
        <v>384</v>
      </c>
    </row>
    <row r="203" spans="1:20">
      <c r="A203" s="17" t="s">
        <v>372</v>
      </c>
      <c r="B203" s="12" t="s">
        <v>29</v>
      </c>
      <c r="C203" s="5" t="s">
        <v>23</v>
      </c>
      <c r="D203" s="6">
        <f t="shared" ref="D203" si="547">SUM(D204:D208)</f>
        <v>4.8330000000000002</v>
      </c>
      <c r="E203" s="6">
        <f t="shared" ref="E203:R203" si="548">SUM(E204:E208)</f>
        <v>4.8330000000000002</v>
      </c>
      <c r="F203" s="6">
        <f t="shared" si="548"/>
        <v>0</v>
      </c>
      <c r="G203" s="6">
        <f t="shared" si="548"/>
        <v>0</v>
      </c>
      <c r="H203" s="6">
        <f t="shared" si="548"/>
        <v>0</v>
      </c>
      <c r="I203" s="6">
        <f t="shared" si="548"/>
        <v>0</v>
      </c>
      <c r="J203" s="6">
        <f t="shared" ref="J203:P203" si="549">SUM(J204:J208)</f>
        <v>0</v>
      </c>
      <c r="K203" s="6">
        <f t="shared" ref="K203" si="550">SUM(K204:K208)</f>
        <v>0</v>
      </c>
      <c r="L203" s="6">
        <f t="shared" si="549"/>
        <v>0</v>
      </c>
      <c r="M203" s="6">
        <f t="shared" ref="M203" si="551">SUM(M204:M208)</f>
        <v>0</v>
      </c>
      <c r="N203" s="6">
        <f t="shared" si="549"/>
        <v>0</v>
      </c>
      <c r="O203" s="6">
        <f t="shared" ref="O203" si="552">SUM(O204:O208)</f>
        <v>0</v>
      </c>
      <c r="P203" s="6">
        <f t="shared" si="549"/>
        <v>0</v>
      </c>
      <c r="Q203" s="6">
        <f t="shared" si="548"/>
        <v>0</v>
      </c>
      <c r="R203" s="6">
        <f t="shared" si="548"/>
        <v>0</v>
      </c>
      <c r="S203" s="79">
        <f>IF(H203&gt;0,(IF((SUM(G203)=0), 1,(H203/SUM(G203)-1))),(IF((SUM(G203)=0), 0,(H203/SUM(G203)-1))))</f>
        <v>0</v>
      </c>
      <c r="T203" s="109" t="s">
        <v>384</v>
      </c>
    </row>
    <row r="204" spans="1:20">
      <c r="A204" s="14" t="s">
        <v>373</v>
      </c>
      <c r="B204" s="18" t="s">
        <v>126</v>
      </c>
      <c r="C204" s="16" t="s">
        <v>127</v>
      </c>
      <c r="D204" s="42">
        <v>1.419</v>
      </c>
      <c r="E204" s="42">
        <f>0.709+0.71</f>
        <v>1.419</v>
      </c>
      <c r="F204" s="55">
        <f t="shared" si="312"/>
        <v>0</v>
      </c>
      <c r="G204" s="53">
        <f t="shared" ref="G204:G208" si="553">I204+K204+M204+O204</f>
        <v>0</v>
      </c>
      <c r="H204" s="54">
        <f t="shared" ref="H204:H208" si="554">J204+L204+N204+P204</f>
        <v>0</v>
      </c>
      <c r="I204" s="54">
        <v>0</v>
      </c>
      <c r="J204" s="54">
        <v>0</v>
      </c>
      <c r="K204" s="115">
        <v>0</v>
      </c>
      <c r="L204" s="54">
        <v>0</v>
      </c>
      <c r="M204" s="115">
        <v>0</v>
      </c>
      <c r="N204" s="54">
        <v>0</v>
      </c>
      <c r="O204" s="115">
        <v>0</v>
      </c>
      <c r="P204" s="54">
        <v>0</v>
      </c>
      <c r="Q204" s="55">
        <f t="shared" ref="Q204:Q208" si="555">F204-H204</f>
        <v>0</v>
      </c>
      <c r="R204" s="56">
        <f t="shared" ref="R204" si="556">H204-G204</f>
        <v>0</v>
      </c>
      <c r="S204" s="57">
        <f t="shared" ref="S204" si="557">IF(H204&gt;0,(IF((SUM(G204)=0), 1,(H204/SUM(G204)-1))),(IF((SUM(G204)=0), 0,(H204/SUM(G204)-1))))</f>
        <v>0</v>
      </c>
      <c r="T204" s="107" t="s">
        <v>428</v>
      </c>
    </row>
    <row r="205" spans="1:20">
      <c r="A205" s="14" t="s">
        <v>374</v>
      </c>
      <c r="B205" s="18" t="s">
        <v>128</v>
      </c>
      <c r="C205" s="16" t="s">
        <v>129</v>
      </c>
      <c r="D205" s="42">
        <v>3.4140000000000001</v>
      </c>
      <c r="E205" s="42">
        <v>3.4140000000000001</v>
      </c>
      <c r="F205" s="55">
        <f t="shared" si="312"/>
        <v>0</v>
      </c>
      <c r="G205" s="53">
        <f t="shared" si="553"/>
        <v>0</v>
      </c>
      <c r="H205" s="54">
        <f t="shared" si="554"/>
        <v>0</v>
      </c>
      <c r="I205" s="54">
        <v>0</v>
      </c>
      <c r="J205" s="54">
        <v>0</v>
      </c>
      <c r="K205" s="115">
        <v>0</v>
      </c>
      <c r="L205" s="54">
        <v>0</v>
      </c>
      <c r="M205" s="115">
        <v>0</v>
      </c>
      <c r="N205" s="54">
        <v>0</v>
      </c>
      <c r="O205" s="115">
        <v>0</v>
      </c>
      <c r="P205" s="54">
        <v>0</v>
      </c>
      <c r="Q205" s="55">
        <f t="shared" si="555"/>
        <v>0</v>
      </c>
      <c r="R205" s="56">
        <f t="shared" ref="R205:R212" si="558">H205-G205</f>
        <v>0</v>
      </c>
      <c r="S205" s="57">
        <f t="shared" ref="S205:S212" si="559">IF(H205&gt;0,(IF((SUM(G205)=0), 1,(H205/SUM(G205)-1))),(IF((SUM(G205)=0), 0,(H205/SUM(G205)-1))))</f>
        <v>0</v>
      </c>
      <c r="T205" s="107" t="s">
        <v>428</v>
      </c>
    </row>
    <row r="206" spans="1:20">
      <c r="A206" s="14" t="s">
        <v>375</v>
      </c>
      <c r="B206" s="23" t="s">
        <v>130</v>
      </c>
      <c r="C206" s="16" t="s">
        <v>131</v>
      </c>
      <c r="D206" s="53">
        <v>0</v>
      </c>
      <c r="E206" s="42">
        <v>0</v>
      </c>
      <c r="F206" s="55">
        <f t="shared" si="312"/>
        <v>0</v>
      </c>
      <c r="G206" s="53">
        <f t="shared" si="553"/>
        <v>0</v>
      </c>
      <c r="H206" s="54">
        <f t="shared" si="554"/>
        <v>0</v>
      </c>
      <c r="I206" s="54">
        <v>0</v>
      </c>
      <c r="J206" s="54">
        <v>0</v>
      </c>
      <c r="K206" s="115">
        <v>0</v>
      </c>
      <c r="L206" s="54">
        <v>0</v>
      </c>
      <c r="M206" s="115">
        <v>0</v>
      </c>
      <c r="N206" s="54">
        <v>0</v>
      </c>
      <c r="O206" s="115">
        <v>0</v>
      </c>
      <c r="P206" s="54">
        <v>0</v>
      </c>
      <c r="Q206" s="55">
        <f t="shared" si="555"/>
        <v>0</v>
      </c>
      <c r="R206" s="56">
        <f t="shared" si="558"/>
        <v>0</v>
      </c>
      <c r="S206" s="57">
        <f t="shared" si="559"/>
        <v>0</v>
      </c>
      <c r="T206" s="110" t="s">
        <v>430</v>
      </c>
    </row>
    <row r="207" spans="1:20" ht="31.5">
      <c r="A207" s="14" t="s">
        <v>376</v>
      </c>
      <c r="B207" s="15" t="s">
        <v>132</v>
      </c>
      <c r="C207" s="42" t="s">
        <v>133</v>
      </c>
      <c r="D207" s="42">
        <v>0</v>
      </c>
      <c r="E207" s="42">
        <v>0</v>
      </c>
      <c r="F207" s="55">
        <f>D207-E207</f>
        <v>0</v>
      </c>
      <c r="G207" s="53">
        <f t="shared" si="553"/>
        <v>0</v>
      </c>
      <c r="H207" s="54">
        <f t="shared" si="554"/>
        <v>0</v>
      </c>
      <c r="I207" s="54">
        <v>0</v>
      </c>
      <c r="J207" s="54">
        <v>0</v>
      </c>
      <c r="K207" s="120">
        <v>0</v>
      </c>
      <c r="L207" s="54">
        <v>0</v>
      </c>
      <c r="M207" s="120">
        <v>0</v>
      </c>
      <c r="N207" s="54">
        <v>0</v>
      </c>
      <c r="O207" s="120">
        <v>0</v>
      </c>
      <c r="P207" s="54">
        <v>0</v>
      </c>
      <c r="Q207" s="55">
        <f t="shared" si="555"/>
        <v>0</v>
      </c>
      <c r="R207" s="56">
        <f t="shared" si="558"/>
        <v>0</v>
      </c>
      <c r="S207" s="57">
        <f t="shared" si="559"/>
        <v>0</v>
      </c>
      <c r="T207" s="110" t="s">
        <v>430</v>
      </c>
    </row>
    <row r="208" spans="1:20">
      <c r="A208" s="14" t="s">
        <v>377</v>
      </c>
      <c r="B208" s="15" t="s">
        <v>137</v>
      </c>
      <c r="C208" s="42" t="s">
        <v>378</v>
      </c>
      <c r="D208" s="42">
        <v>0</v>
      </c>
      <c r="E208" s="42">
        <v>0</v>
      </c>
      <c r="F208" s="55">
        <f t="shared" si="312"/>
        <v>0</v>
      </c>
      <c r="G208" s="53">
        <f t="shared" si="553"/>
        <v>0</v>
      </c>
      <c r="H208" s="54">
        <f t="shared" si="554"/>
        <v>0</v>
      </c>
      <c r="I208" s="54">
        <v>0</v>
      </c>
      <c r="J208" s="54">
        <v>0</v>
      </c>
      <c r="K208" s="42">
        <v>0</v>
      </c>
      <c r="L208" s="54">
        <v>0</v>
      </c>
      <c r="M208" s="42">
        <v>0</v>
      </c>
      <c r="N208" s="54">
        <v>0</v>
      </c>
      <c r="O208" s="42">
        <v>0</v>
      </c>
      <c r="P208" s="54">
        <v>0</v>
      </c>
      <c r="Q208" s="55">
        <f t="shared" si="555"/>
        <v>0</v>
      </c>
      <c r="R208" s="56">
        <f t="shared" si="558"/>
        <v>0</v>
      </c>
      <c r="S208" s="57">
        <f t="shared" si="559"/>
        <v>0</v>
      </c>
      <c r="T208" s="110" t="s">
        <v>430</v>
      </c>
    </row>
    <row r="209" spans="1:20">
      <c r="A209" s="19" t="s">
        <v>379</v>
      </c>
      <c r="B209" s="22" t="s">
        <v>65</v>
      </c>
      <c r="C209" s="21" t="s">
        <v>23</v>
      </c>
      <c r="D209" s="7">
        <f t="shared" ref="D209:Q209" si="560">SUM(D210:D212)</f>
        <v>14.443999999999999</v>
      </c>
      <c r="E209" s="7">
        <f t="shared" si="560"/>
        <v>9.8760000000000012</v>
      </c>
      <c r="F209" s="7">
        <f t="shared" si="560"/>
        <v>5.1710000000000003</v>
      </c>
      <c r="G209" s="7">
        <f t="shared" si="560"/>
        <v>0</v>
      </c>
      <c r="H209" s="7">
        <f t="shared" si="560"/>
        <v>0</v>
      </c>
      <c r="I209" s="7">
        <f t="shared" si="560"/>
        <v>0</v>
      </c>
      <c r="J209" s="7">
        <f t="shared" ref="J209:P209" si="561">SUM(J210:J212)</f>
        <v>0</v>
      </c>
      <c r="K209" s="7">
        <f t="shared" ref="K209" si="562">SUM(K210:K212)</f>
        <v>0</v>
      </c>
      <c r="L209" s="7">
        <f t="shared" si="561"/>
        <v>0</v>
      </c>
      <c r="M209" s="7">
        <f t="shared" ref="M209" si="563">SUM(M210:M212)</f>
        <v>0</v>
      </c>
      <c r="N209" s="7">
        <f t="shared" si="561"/>
        <v>0</v>
      </c>
      <c r="O209" s="7">
        <f t="shared" ref="O209" si="564">SUM(O210:O212)</f>
        <v>0</v>
      </c>
      <c r="P209" s="7">
        <f t="shared" si="561"/>
        <v>0</v>
      </c>
      <c r="Q209" s="7">
        <f t="shared" si="560"/>
        <v>5.1710000000000003</v>
      </c>
      <c r="R209" s="84">
        <f t="shared" si="558"/>
        <v>0</v>
      </c>
      <c r="S209" s="80">
        <f>IF(H209&gt;0,(IF((SUM(G209)=0), 1,(H209/SUM(G209)-1))),(IF((SUM(G209)=0), 0,(H209/SUM(G209)-1))))</f>
        <v>0</v>
      </c>
      <c r="T209" s="101" t="s">
        <v>384</v>
      </c>
    </row>
    <row r="210" spans="1:20">
      <c r="A210" s="14" t="s">
        <v>380</v>
      </c>
      <c r="B210" s="18" t="s">
        <v>134</v>
      </c>
      <c r="C210" s="16" t="s">
        <v>381</v>
      </c>
      <c r="D210" s="42">
        <v>4.593</v>
      </c>
      <c r="E210" s="42">
        <v>4.593</v>
      </c>
      <c r="F210" s="55">
        <v>0</v>
      </c>
      <c r="G210" s="53">
        <f t="shared" ref="G210:G211" si="565">I210+K210+M210+O210</f>
        <v>0</v>
      </c>
      <c r="H210" s="54">
        <f t="shared" ref="H210:H212" si="566">J210+L210+N210+P210</f>
        <v>0</v>
      </c>
      <c r="I210" s="54">
        <v>0</v>
      </c>
      <c r="J210" s="54">
        <v>0</v>
      </c>
      <c r="K210" s="42">
        <v>0</v>
      </c>
      <c r="L210" s="54">
        <v>0</v>
      </c>
      <c r="M210" s="42">
        <v>0</v>
      </c>
      <c r="N210" s="54">
        <v>0</v>
      </c>
      <c r="O210" s="42">
        <v>0</v>
      </c>
      <c r="P210" s="54">
        <v>0</v>
      </c>
      <c r="Q210" s="55">
        <v>0</v>
      </c>
      <c r="R210" s="56">
        <f t="shared" si="558"/>
        <v>0</v>
      </c>
      <c r="S210" s="57">
        <f t="shared" si="559"/>
        <v>0</v>
      </c>
      <c r="T210" s="107" t="s">
        <v>427</v>
      </c>
    </row>
    <row r="211" spans="1:20" ht="38.25">
      <c r="A211" s="14" t="s">
        <v>382</v>
      </c>
      <c r="B211" s="23" t="s">
        <v>135</v>
      </c>
      <c r="C211" s="16" t="s">
        <v>136</v>
      </c>
      <c r="D211" s="118">
        <v>4.68</v>
      </c>
      <c r="E211" s="42">
        <v>5.2830000000000004</v>
      </c>
      <c r="F211" s="55">
        <v>0</v>
      </c>
      <c r="G211" s="53">
        <f t="shared" si="565"/>
        <v>0</v>
      </c>
      <c r="H211" s="54">
        <f t="shared" si="566"/>
        <v>0</v>
      </c>
      <c r="I211" s="54">
        <v>0</v>
      </c>
      <c r="J211" s="54">
        <v>0</v>
      </c>
      <c r="K211" s="119">
        <v>0</v>
      </c>
      <c r="L211" s="55">
        <v>0</v>
      </c>
      <c r="M211" s="119">
        <v>0</v>
      </c>
      <c r="N211" s="55">
        <v>0</v>
      </c>
      <c r="O211" s="119">
        <v>0</v>
      </c>
      <c r="P211" s="54">
        <v>0</v>
      </c>
      <c r="Q211" s="55">
        <v>0</v>
      </c>
      <c r="R211" s="56">
        <f t="shared" si="558"/>
        <v>0</v>
      </c>
      <c r="S211" s="57">
        <f t="shared" si="559"/>
        <v>0</v>
      </c>
      <c r="T211" s="107" t="s">
        <v>433</v>
      </c>
    </row>
    <row r="212" spans="1:20">
      <c r="A212" s="14" t="s">
        <v>383</v>
      </c>
      <c r="B212" s="15" t="s">
        <v>137</v>
      </c>
      <c r="C212" s="42" t="s">
        <v>138</v>
      </c>
      <c r="D212" s="42">
        <v>5.1710000000000003</v>
      </c>
      <c r="E212" s="42">
        <v>0</v>
      </c>
      <c r="F212" s="55">
        <f t="shared" si="312"/>
        <v>5.1710000000000003</v>
      </c>
      <c r="G212" s="53">
        <f>I212+K212+M212+O212</f>
        <v>0</v>
      </c>
      <c r="H212" s="54">
        <f t="shared" si="566"/>
        <v>0</v>
      </c>
      <c r="I212" s="54">
        <v>0</v>
      </c>
      <c r="J212" s="54">
        <v>0</v>
      </c>
      <c r="K212" s="116">
        <v>0</v>
      </c>
      <c r="L212" s="55">
        <v>0</v>
      </c>
      <c r="M212" s="116">
        <v>0</v>
      </c>
      <c r="N212" s="55">
        <v>0</v>
      </c>
      <c r="O212" s="116">
        <v>0</v>
      </c>
      <c r="P212" s="54">
        <v>0</v>
      </c>
      <c r="Q212" s="55">
        <f t="shared" ref="Q212" si="567">F212-H212</f>
        <v>5.1710000000000003</v>
      </c>
      <c r="R212" s="56">
        <f t="shared" si="558"/>
        <v>0</v>
      </c>
      <c r="S212" s="57">
        <f t="shared" si="559"/>
        <v>0</v>
      </c>
      <c r="T212" s="110" t="s">
        <v>430</v>
      </c>
    </row>
  </sheetData>
  <mergeCells count="42"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H138:H139"/>
    <mergeCell ref="A4:T4"/>
    <mergeCell ref="A5:T5"/>
    <mergeCell ref="A7:T7"/>
    <mergeCell ref="A8:T8"/>
    <mergeCell ref="A10:T10"/>
    <mergeCell ref="A12:T12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G138:G139"/>
    <mergeCell ref="D138:D139"/>
    <mergeCell ref="E138:E139"/>
    <mergeCell ref="F138:F139"/>
    <mergeCell ref="T138:T139"/>
    <mergeCell ref="S138:S139"/>
    <mergeCell ref="R138:R139"/>
    <mergeCell ref="Q138:Q139"/>
    <mergeCell ref="P138:P139"/>
    <mergeCell ref="O138:O139"/>
    <mergeCell ref="N138:N139"/>
    <mergeCell ref="M138:M139"/>
    <mergeCell ref="L138:L139"/>
    <mergeCell ref="K138:K139"/>
    <mergeCell ref="J138:J139"/>
    <mergeCell ref="I138:I139"/>
  </mergeCells>
  <conditionalFormatting sqref="B205">
    <cfRule type="cellIs" dxfId="4" priority="216" stopIfTrue="1" operator="equal">
      <formula>0</formula>
    </cfRule>
  </conditionalFormatting>
  <conditionalFormatting sqref="P28:R28 N28 D28:J28 L28">
    <cfRule type="cellIs" dxfId="3" priority="215" operator="notEqual">
      <formula>"нд"</formula>
    </cfRule>
  </conditionalFormatting>
  <conditionalFormatting sqref="D28:F28">
    <cfRule type="cellIs" dxfId="2" priority="13" operator="notEqual">
      <formula>"нд"</formula>
    </cfRule>
  </conditionalFormatting>
  <conditionalFormatting sqref="D28">
    <cfRule type="cellIs" dxfId="1" priority="10" operator="notEqual">
      <formula>"нд"</formula>
    </cfRule>
  </conditionalFormatting>
  <conditionalFormatting sqref="T28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</vt:lpstr>
      <vt:lpstr>'10квФ'!Заголовки_для_печати</vt:lpstr>
      <vt:lpstr>'10квФ'!Область_печати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2020-11-05T08:40:26Z</cp:lastPrinted>
  <dcterms:created xsi:type="dcterms:W3CDTF">2018-08-22T07:01:03Z</dcterms:created>
  <dcterms:modified xsi:type="dcterms:W3CDTF">2021-05-14T10:43:41Z</dcterms:modified>
</cp:coreProperties>
</file>