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'12квОсв'!$A$1:$V$213</definedName>
  </definedNames>
  <calcPr calcId="124519"/>
</workbook>
</file>

<file path=xl/calcChain.xml><?xml version="1.0" encoding="utf-8"?>
<calcChain xmlns="http://schemas.openxmlformats.org/spreadsheetml/2006/main">
  <c r="T21" i="1"/>
  <c r="S21"/>
  <c r="R21"/>
  <c r="Q21"/>
  <c r="P21"/>
  <c r="O21"/>
  <c r="N21"/>
  <c r="M21"/>
  <c r="L21"/>
  <c r="K21"/>
  <c r="J21"/>
  <c r="I21"/>
  <c r="H21"/>
  <c r="D21"/>
  <c r="E21"/>
  <c r="F21"/>
  <c r="G21"/>
  <c r="T28"/>
  <c r="S22"/>
  <c r="L76"/>
  <c r="P73" l="1"/>
  <c r="N73"/>
  <c r="L73"/>
  <c r="P210"/>
  <c r="P204"/>
  <c r="P203" s="1"/>
  <c r="P198"/>
  <c r="P187"/>
  <c r="P186"/>
  <c r="P185" s="1"/>
  <c r="P28" s="1"/>
  <c r="P183"/>
  <c r="P27" s="1"/>
  <c r="P181"/>
  <c r="P176"/>
  <c r="P175" s="1"/>
  <c r="P26" s="1"/>
  <c r="P173"/>
  <c r="P171"/>
  <c r="P170" s="1"/>
  <c r="P25" s="1"/>
  <c r="P168"/>
  <c r="P166"/>
  <c r="P165" s="1"/>
  <c r="P163"/>
  <c r="P161"/>
  <c r="P159"/>
  <c r="P158"/>
  <c r="P156"/>
  <c r="P154"/>
  <c r="P152"/>
  <c r="P150"/>
  <c r="P148"/>
  <c r="P145"/>
  <c r="P129"/>
  <c r="P128" s="1"/>
  <c r="P127" s="1"/>
  <c r="P88"/>
  <c r="P76"/>
  <c r="P69"/>
  <c r="P68"/>
  <c r="P65" s="1"/>
  <c r="P66"/>
  <c r="P63"/>
  <c r="P61"/>
  <c r="P59"/>
  <c r="P58"/>
  <c r="P56"/>
  <c r="P54"/>
  <c r="P52"/>
  <c r="P51"/>
  <c r="P50" s="1"/>
  <c r="P48"/>
  <c r="P46"/>
  <c r="P45" s="1"/>
  <c r="P43"/>
  <c r="P39"/>
  <c r="P38" s="1"/>
  <c r="P35"/>
  <c r="P32" s="1"/>
  <c r="P31" s="1"/>
  <c r="P33"/>
  <c r="N210"/>
  <c r="N204"/>
  <c r="N203" s="1"/>
  <c r="N198"/>
  <c r="N187"/>
  <c r="N186" s="1"/>
  <c r="N185" s="1"/>
  <c r="N28" s="1"/>
  <c r="N183"/>
  <c r="N27" s="1"/>
  <c r="N181"/>
  <c r="N176"/>
  <c r="N175" s="1"/>
  <c r="N26" s="1"/>
  <c r="N173"/>
  <c r="N171"/>
  <c r="N170" s="1"/>
  <c r="N25" s="1"/>
  <c r="N168"/>
  <c r="N166"/>
  <c r="N163"/>
  <c r="N161"/>
  <c r="N159"/>
  <c r="N158"/>
  <c r="N156"/>
  <c r="N154"/>
  <c r="N152"/>
  <c r="N150"/>
  <c r="N148"/>
  <c r="N145"/>
  <c r="N129"/>
  <c r="N128" s="1"/>
  <c r="N127" s="1"/>
  <c r="N88"/>
  <c r="N76"/>
  <c r="N69"/>
  <c r="N68"/>
  <c r="N66"/>
  <c r="N65"/>
  <c r="N63"/>
  <c r="N61"/>
  <c r="N59"/>
  <c r="N58"/>
  <c r="N56"/>
  <c r="N54"/>
  <c r="N52"/>
  <c r="N51"/>
  <c r="N50" s="1"/>
  <c r="N48"/>
  <c r="N46"/>
  <c r="N45" s="1"/>
  <c r="N43"/>
  <c r="N39"/>
  <c r="N38" s="1"/>
  <c r="N35"/>
  <c r="N32" s="1"/>
  <c r="N33"/>
  <c r="L210"/>
  <c r="L204"/>
  <c r="L203" s="1"/>
  <c r="L198"/>
  <c r="L187"/>
  <c r="L186" s="1"/>
  <c r="L185" s="1"/>
  <c r="L28" s="1"/>
  <c r="L183"/>
  <c r="L27" s="1"/>
  <c r="L181"/>
  <c r="L176"/>
  <c r="L173"/>
  <c r="L171"/>
  <c r="L170" s="1"/>
  <c r="L25" s="1"/>
  <c r="L168"/>
  <c r="L166"/>
  <c r="L163"/>
  <c r="L161"/>
  <c r="L159"/>
  <c r="L158"/>
  <c r="L156"/>
  <c r="L154"/>
  <c r="L152"/>
  <c r="L150"/>
  <c r="L148"/>
  <c r="L147"/>
  <c r="L145"/>
  <c r="L69"/>
  <c r="L68" s="1"/>
  <c r="L66"/>
  <c r="L63"/>
  <c r="L61"/>
  <c r="L59"/>
  <c r="L56"/>
  <c r="L54"/>
  <c r="L52"/>
  <c r="L48"/>
  <c r="L46"/>
  <c r="L43"/>
  <c r="L39"/>
  <c r="L38"/>
  <c r="L35"/>
  <c r="L33"/>
  <c r="L32" s="1"/>
  <c r="L31" s="1"/>
  <c r="L129"/>
  <c r="L128" s="1"/>
  <c r="L127" s="1"/>
  <c r="L88"/>
  <c r="L75" s="1"/>
  <c r="M33"/>
  <c r="M35"/>
  <c r="M39"/>
  <c r="M38" s="1"/>
  <c r="M43"/>
  <c r="M46"/>
  <c r="M45" s="1"/>
  <c r="M48"/>
  <c r="M52"/>
  <c r="M54"/>
  <c r="M56"/>
  <c r="M59"/>
  <c r="M61"/>
  <c r="M63"/>
  <c r="M66"/>
  <c r="M65" s="1"/>
  <c r="M69"/>
  <c r="M68" s="1"/>
  <c r="M73"/>
  <c r="M76"/>
  <c r="M88"/>
  <c r="M75" s="1"/>
  <c r="M72" s="1"/>
  <c r="M129"/>
  <c r="M128" s="1"/>
  <c r="M127" s="1"/>
  <c r="M145"/>
  <c r="M148"/>
  <c r="M150"/>
  <c r="M152"/>
  <c r="M154"/>
  <c r="M156"/>
  <c r="M158"/>
  <c r="M159"/>
  <c r="M161"/>
  <c r="M163"/>
  <c r="M166"/>
  <c r="M168"/>
  <c r="M171"/>
  <c r="M173"/>
  <c r="M170" s="1"/>
  <c r="M25" s="1"/>
  <c r="M176"/>
  <c r="M181"/>
  <c r="M183"/>
  <c r="M27" s="1"/>
  <c r="M187"/>
  <c r="M198"/>
  <c r="M204"/>
  <c r="M203" s="1"/>
  <c r="M210"/>
  <c r="O33"/>
  <c r="O35"/>
  <c r="O38"/>
  <c r="O39"/>
  <c r="O43"/>
  <c r="O46"/>
  <c r="O48"/>
  <c r="O52"/>
  <c r="O54"/>
  <c r="O56"/>
  <c r="O59"/>
  <c r="O61"/>
  <c r="O63"/>
  <c r="O66"/>
  <c r="O69"/>
  <c r="O68" s="1"/>
  <c r="O73"/>
  <c r="O76"/>
  <c r="O88"/>
  <c r="O128"/>
  <c r="O129"/>
  <c r="O145"/>
  <c r="O148"/>
  <c r="O150"/>
  <c r="O152"/>
  <c r="O154"/>
  <c r="O156"/>
  <c r="O158"/>
  <c r="O159"/>
  <c r="O161"/>
  <c r="O163"/>
  <c r="O166"/>
  <c r="O165" s="1"/>
  <c r="O168"/>
  <c r="O171"/>
  <c r="O173"/>
  <c r="O176"/>
  <c r="O175" s="1"/>
  <c r="O26" s="1"/>
  <c r="O181"/>
  <c r="O183"/>
  <c r="O27" s="1"/>
  <c r="O187"/>
  <c r="O198"/>
  <c r="O186" s="1"/>
  <c r="O204"/>
  <c r="O210"/>
  <c r="N147" l="1"/>
  <c r="P147"/>
  <c r="O127"/>
  <c r="M51"/>
  <c r="O203"/>
  <c r="O51"/>
  <c r="L45"/>
  <c r="P75"/>
  <c r="P72" s="1"/>
  <c r="N31"/>
  <c r="N30" s="1"/>
  <c r="N23" s="1"/>
  <c r="M147"/>
  <c r="M22"/>
  <c r="O170"/>
  <c r="O25" s="1"/>
  <c r="O147"/>
  <c r="O75"/>
  <c r="O72" s="1"/>
  <c r="O65"/>
  <c r="O45"/>
  <c r="O22"/>
  <c r="M186"/>
  <c r="M175"/>
  <c r="M26" s="1"/>
  <c r="M165"/>
  <c r="M71" s="1"/>
  <c r="M24" s="1"/>
  <c r="M58"/>
  <c r="L51"/>
  <c r="L165"/>
  <c r="N165"/>
  <c r="O58"/>
  <c r="L58"/>
  <c r="P30"/>
  <c r="P23" s="1"/>
  <c r="L72"/>
  <c r="L175"/>
  <c r="L26" s="1"/>
  <c r="N75"/>
  <c r="N72" s="1"/>
  <c r="N71" s="1"/>
  <c r="N24" s="1"/>
  <c r="N20" s="1"/>
  <c r="N29" s="1"/>
  <c r="L71"/>
  <c r="L24" s="1"/>
  <c r="L65"/>
  <c r="M185"/>
  <c r="M28" s="1"/>
  <c r="M32"/>
  <c r="M31" s="1"/>
  <c r="O71"/>
  <c r="O24" s="1"/>
  <c r="O185"/>
  <c r="O28" s="1"/>
  <c r="O32"/>
  <c r="O31" s="1"/>
  <c r="P71" l="1"/>
  <c r="P24" s="1"/>
  <c r="P20" s="1"/>
  <c r="P29" s="1"/>
  <c r="O30"/>
  <c r="O23" s="1"/>
  <c r="O20" s="1"/>
  <c r="O29" s="1"/>
  <c r="L30"/>
  <c r="L23" s="1"/>
  <c r="L20" s="1"/>
  <c r="L29" s="1"/>
  <c r="M50"/>
  <c r="L50"/>
  <c r="M30"/>
  <c r="M23" s="1"/>
  <c r="M20" s="1"/>
  <c r="M29" s="1"/>
  <c r="O50"/>
  <c r="Q210" l="1"/>
  <c r="Q204"/>
  <c r="Q203" s="1"/>
  <c r="Q198"/>
  <c r="Q187"/>
  <c r="Q186" s="1"/>
  <c r="Q183"/>
  <c r="Q181"/>
  <c r="Q175" s="1"/>
  <c r="Q26" s="1"/>
  <c r="Q176"/>
  <c r="Q173"/>
  <c r="Q171"/>
  <c r="Q170" s="1"/>
  <c r="Q25" s="1"/>
  <c r="Q168"/>
  <c r="Q165" s="1"/>
  <c r="Q166"/>
  <c r="Q163"/>
  <c r="Q161"/>
  <c r="Q159"/>
  <c r="Q158"/>
  <c r="Q156"/>
  <c r="Q154"/>
  <c r="Q152"/>
  <c r="Q150"/>
  <c r="Q148"/>
  <c r="Q147" s="1"/>
  <c r="Q145"/>
  <c r="Q129"/>
  <c r="Q128" s="1"/>
  <c r="Q88"/>
  <c r="Q76"/>
  <c r="Q73"/>
  <c r="Q69"/>
  <c r="Q68"/>
  <c r="Q66"/>
  <c r="Q63"/>
  <c r="Q61"/>
  <c r="Q59"/>
  <c r="Q58" s="1"/>
  <c r="Q56"/>
  <c r="Q54"/>
  <c r="Q52"/>
  <c r="Q51"/>
  <c r="Q50" s="1"/>
  <c r="Q48"/>
  <c r="Q46"/>
  <c r="Q45" s="1"/>
  <c r="Q43"/>
  <c r="Q39"/>
  <c r="Q38" s="1"/>
  <c r="Q35"/>
  <c r="Q33"/>
  <c r="Q32" s="1"/>
  <c r="Q27"/>
  <c r="Q22"/>
  <c r="K210"/>
  <c r="K204"/>
  <c r="K203" s="1"/>
  <c r="K198"/>
  <c r="K187"/>
  <c r="K186" s="1"/>
  <c r="K183"/>
  <c r="K181"/>
  <c r="K176"/>
  <c r="K175" s="1"/>
  <c r="K26" s="1"/>
  <c r="K173"/>
  <c r="K171"/>
  <c r="K170"/>
  <c r="K168"/>
  <c r="K166"/>
  <c r="K165" s="1"/>
  <c r="K163"/>
  <c r="K161"/>
  <c r="K159"/>
  <c r="K158"/>
  <c r="K156"/>
  <c r="K154"/>
  <c r="K152"/>
  <c r="K150"/>
  <c r="K148"/>
  <c r="K147"/>
  <c r="K145"/>
  <c r="K129"/>
  <c r="K128" s="1"/>
  <c r="K127" s="1"/>
  <c r="K88"/>
  <c r="K76"/>
  <c r="K73"/>
  <c r="K69"/>
  <c r="K68" s="1"/>
  <c r="K66"/>
  <c r="K63"/>
  <c r="K61"/>
  <c r="K59"/>
  <c r="K58" s="1"/>
  <c r="K56"/>
  <c r="K54"/>
  <c r="K51" s="1"/>
  <c r="K52"/>
  <c r="K48"/>
  <c r="K45" s="1"/>
  <c r="K46"/>
  <c r="K43"/>
  <c r="K39"/>
  <c r="K38" s="1"/>
  <c r="K35"/>
  <c r="K22" s="1"/>
  <c r="K33"/>
  <c r="K27"/>
  <c r="K25"/>
  <c r="Q31" l="1"/>
  <c r="Q127"/>
  <c r="K32"/>
  <c r="K75"/>
  <c r="K72" s="1"/>
  <c r="K71" s="1"/>
  <c r="K24" s="1"/>
  <c r="Q65"/>
  <c r="Q75"/>
  <c r="Q72" s="1"/>
  <c r="K185"/>
  <c r="K28" s="1"/>
  <c r="Q71"/>
  <c r="Q24" s="1"/>
  <c r="Q185"/>
  <c r="Q28" s="1"/>
  <c r="K31"/>
  <c r="K65"/>
  <c r="K50"/>
  <c r="E182"/>
  <c r="V28"/>
  <c r="V27"/>
  <c r="V26"/>
  <c r="V25"/>
  <c r="V24"/>
  <c r="V23"/>
  <c r="I143"/>
  <c r="U140"/>
  <c r="I144"/>
  <c r="I196"/>
  <c r="H196"/>
  <c r="R159"/>
  <c r="J159"/>
  <c r="G159"/>
  <c r="F159"/>
  <c r="E159"/>
  <c r="D159"/>
  <c r="H143"/>
  <c r="Q30" l="1"/>
  <c r="Q23" s="1"/>
  <c r="Q20" s="1"/>
  <c r="Q29" s="1"/>
  <c r="K30"/>
  <c r="K23" s="1"/>
  <c r="K20" s="1"/>
  <c r="K29" s="1"/>
  <c r="T196"/>
  <c r="S196"/>
  <c r="U196"/>
  <c r="U143"/>
  <c r="T143"/>
  <c r="E141"/>
  <c r="F33" l="1"/>
  <c r="G33"/>
  <c r="J33"/>
  <c r="R33"/>
  <c r="G36"/>
  <c r="G35" s="1"/>
  <c r="F35"/>
  <c r="J35"/>
  <c r="R35"/>
  <c r="G40"/>
  <c r="F39"/>
  <c r="F38" s="1"/>
  <c r="J39"/>
  <c r="J38" s="1"/>
  <c r="R39"/>
  <c r="R38" s="1"/>
  <c r="F43"/>
  <c r="G43"/>
  <c r="J43"/>
  <c r="R43"/>
  <c r="F46"/>
  <c r="G46"/>
  <c r="J46"/>
  <c r="R46"/>
  <c r="F48"/>
  <c r="F45" s="1"/>
  <c r="G48"/>
  <c r="J48"/>
  <c r="R48"/>
  <c r="F52"/>
  <c r="G52"/>
  <c r="J52"/>
  <c r="R52"/>
  <c r="F54"/>
  <c r="G54"/>
  <c r="J54"/>
  <c r="R54"/>
  <c r="F56"/>
  <c r="G56"/>
  <c r="J56"/>
  <c r="R56"/>
  <c r="F59"/>
  <c r="G59"/>
  <c r="J59"/>
  <c r="R59"/>
  <c r="F63"/>
  <c r="G63"/>
  <c r="J63"/>
  <c r="R63"/>
  <c r="F61"/>
  <c r="G61"/>
  <c r="J61"/>
  <c r="R61"/>
  <c r="F66"/>
  <c r="G66"/>
  <c r="J66"/>
  <c r="R66"/>
  <c r="G69"/>
  <c r="G68" s="1"/>
  <c r="F69"/>
  <c r="F68" s="1"/>
  <c r="J69"/>
  <c r="J68" s="1"/>
  <c r="R69"/>
  <c r="R68" s="1"/>
  <c r="F73"/>
  <c r="G73"/>
  <c r="J73"/>
  <c r="R73"/>
  <c r="G84"/>
  <c r="G83"/>
  <c r="G80"/>
  <c r="G78"/>
  <c r="G77"/>
  <c r="F76"/>
  <c r="J76"/>
  <c r="R76"/>
  <c r="G119"/>
  <c r="G118"/>
  <c r="G96"/>
  <c r="G122"/>
  <c r="G115"/>
  <c r="G114"/>
  <c r="G113"/>
  <c r="G112"/>
  <c r="G107"/>
  <c r="G93"/>
  <c r="G91"/>
  <c r="F88"/>
  <c r="J88"/>
  <c r="R88"/>
  <c r="F129"/>
  <c r="F128" s="1"/>
  <c r="J129"/>
  <c r="J128" s="1"/>
  <c r="R129"/>
  <c r="R128" s="1"/>
  <c r="E145"/>
  <c r="F145"/>
  <c r="G145"/>
  <c r="J145"/>
  <c r="R145"/>
  <c r="G139"/>
  <c r="G135"/>
  <c r="G134"/>
  <c r="G133"/>
  <c r="E148"/>
  <c r="F148"/>
  <c r="G148"/>
  <c r="J148"/>
  <c r="R148"/>
  <c r="E150"/>
  <c r="F150"/>
  <c r="G150"/>
  <c r="J150"/>
  <c r="R150"/>
  <c r="E152"/>
  <c r="F152"/>
  <c r="G152"/>
  <c r="J152"/>
  <c r="R152"/>
  <c r="E154"/>
  <c r="F154"/>
  <c r="G154"/>
  <c r="J154"/>
  <c r="R154"/>
  <c r="E156"/>
  <c r="F156"/>
  <c r="G156"/>
  <c r="J156"/>
  <c r="R156"/>
  <c r="E158"/>
  <c r="F158"/>
  <c r="G158"/>
  <c r="J158"/>
  <c r="R158"/>
  <c r="E161"/>
  <c r="F161"/>
  <c r="G161"/>
  <c r="J161"/>
  <c r="R161"/>
  <c r="E163"/>
  <c r="F163"/>
  <c r="G163"/>
  <c r="J163"/>
  <c r="R163"/>
  <c r="E166"/>
  <c r="F166"/>
  <c r="G166"/>
  <c r="J166"/>
  <c r="R166"/>
  <c r="R165" s="1"/>
  <c r="E168"/>
  <c r="F168"/>
  <c r="G168"/>
  <c r="J168"/>
  <c r="R168"/>
  <c r="E171"/>
  <c r="G171"/>
  <c r="J171"/>
  <c r="R171"/>
  <c r="E173"/>
  <c r="F173"/>
  <c r="G173"/>
  <c r="J173"/>
  <c r="R173"/>
  <c r="G179"/>
  <c r="E176"/>
  <c r="J176"/>
  <c r="R176"/>
  <c r="E181"/>
  <c r="G181"/>
  <c r="J181"/>
  <c r="R181"/>
  <c r="I184"/>
  <c r="I183" s="1"/>
  <c r="H184"/>
  <c r="H183" s="1"/>
  <c r="H27" s="1"/>
  <c r="F184"/>
  <c r="F183" s="1"/>
  <c r="F27" s="1"/>
  <c r="E183"/>
  <c r="E27" s="1"/>
  <c r="G183"/>
  <c r="G27" s="1"/>
  <c r="J183"/>
  <c r="J27" s="1"/>
  <c r="R183"/>
  <c r="R27" s="1"/>
  <c r="G190"/>
  <c r="G188"/>
  <c r="F187"/>
  <c r="J187"/>
  <c r="R187"/>
  <c r="G202"/>
  <c r="G201"/>
  <c r="G200"/>
  <c r="G199"/>
  <c r="E198"/>
  <c r="F198"/>
  <c r="J198"/>
  <c r="R198"/>
  <c r="D198"/>
  <c r="G207"/>
  <c r="G206"/>
  <c r="G205"/>
  <c r="E204"/>
  <c r="F204"/>
  <c r="J204"/>
  <c r="R204"/>
  <c r="E210"/>
  <c r="F210"/>
  <c r="J210"/>
  <c r="R210"/>
  <c r="G210"/>
  <c r="I213"/>
  <c r="H213"/>
  <c r="I212"/>
  <c r="H212"/>
  <c r="I211"/>
  <c r="H211"/>
  <c r="I209"/>
  <c r="S209" s="1"/>
  <c r="H209"/>
  <c r="I208"/>
  <c r="H208"/>
  <c r="I207"/>
  <c r="H207"/>
  <c r="I206"/>
  <c r="H206"/>
  <c r="I205"/>
  <c r="H205"/>
  <c r="I202"/>
  <c r="H202"/>
  <c r="I201"/>
  <c r="H201"/>
  <c r="I200"/>
  <c r="H200"/>
  <c r="I199"/>
  <c r="H199"/>
  <c r="I197"/>
  <c r="H197"/>
  <c r="I195"/>
  <c r="H195"/>
  <c r="I194"/>
  <c r="H194"/>
  <c r="I193"/>
  <c r="H193"/>
  <c r="I192"/>
  <c r="H192"/>
  <c r="I191"/>
  <c r="H191"/>
  <c r="I190"/>
  <c r="H190"/>
  <c r="I189"/>
  <c r="S189" s="1"/>
  <c r="H189"/>
  <c r="I188"/>
  <c r="H188"/>
  <c r="I182"/>
  <c r="H182"/>
  <c r="H181" s="1"/>
  <c r="F181"/>
  <c r="I180"/>
  <c r="H180"/>
  <c r="F180"/>
  <c r="I179"/>
  <c r="H179"/>
  <c r="F179"/>
  <c r="I178"/>
  <c r="H178"/>
  <c r="F178"/>
  <c r="I177"/>
  <c r="H177"/>
  <c r="I174"/>
  <c r="H174"/>
  <c r="H173" s="1"/>
  <c r="I172"/>
  <c r="H172"/>
  <c r="H171" s="1"/>
  <c r="F172"/>
  <c r="F171" s="1"/>
  <c r="F170" s="1"/>
  <c r="F25" s="1"/>
  <c r="I169"/>
  <c r="H169"/>
  <c r="H168" s="1"/>
  <c r="I167"/>
  <c r="H167"/>
  <c r="H166" s="1"/>
  <c r="H165" s="1"/>
  <c r="I164"/>
  <c r="H164"/>
  <c r="H163" s="1"/>
  <c r="I162"/>
  <c r="H162"/>
  <c r="H161" s="1"/>
  <c r="I160"/>
  <c r="H160"/>
  <c r="I157"/>
  <c r="H157"/>
  <c r="H156" s="1"/>
  <c r="I155"/>
  <c r="H155"/>
  <c r="H154" s="1"/>
  <c r="I153"/>
  <c r="H153"/>
  <c r="H152" s="1"/>
  <c r="I151"/>
  <c r="H151"/>
  <c r="H150" s="1"/>
  <c r="I149"/>
  <c r="H149"/>
  <c r="H148" s="1"/>
  <c r="I146"/>
  <c r="H146"/>
  <c r="H145" s="1"/>
  <c r="H144"/>
  <c r="I142"/>
  <c r="H142"/>
  <c r="I141"/>
  <c r="H141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S111" s="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7"/>
  <c r="H87"/>
  <c r="I86"/>
  <c r="H86"/>
  <c r="I85"/>
  <c r="H85"/>
  <c r="I84"/>
  <c r="H84"/>
  <c r="I83"/>
  <c r="S83" s="1"/>
  <c r="H83"/>
  <c r="I82"/>
  <c r="H82"/>
  <c r="I81"/>
  <c r="H81"/>
  <c r="I80"/>
  <c r="H80"/>
  <c r="I79"/>
  <c r="H79"/>
  <c r="I78"/>
  <c r="H78"/>
  <c r="I77"/>
  <c r="H77"/>
  <c r="I74"/>
  <c r="S74" s="1"/>
  <c r="S73" s="1"/>
  <c r="H74"/>
  <c r="H73" s="1"/>
  <c r="I70"/>
  <c r="H70"/>
  <c r="H69" s="1"/>
  <c r="H68" s="1"/>
  <c r="I67"/>
  <c r="H67"/>
  <c r="H66" s="1"/>
  <c r="I64"/>
  <c r="H64"/>
  <c r="H63" s="1"/>
  <c r="I62"/>
  <c r="S62" s="1"/>
  <c r="S61" s="1"/>
  <c r="H62"/>
  <c r="H61" s="1"/>
  <c r="I60"/>
  <c r="H60"/>
  <c r="H59" s="1"/>
  <c r="I57"/>
  <c r="H57"/>
  <c r="H56" s="1"/>
  <c r="I55"/>
  <c r="S55" s="1"/>
  <c r="S54" s="1"/>
  <c r="H55"/>
  <c r="H54" s="1"/>
  <c r="I53"/>
  <c r="H53"/>
  <c r="H52" s="1"/>
  <c r="I49"/>
  <c r="H49"/>
  <c r="H48" s="1"/>
  <c r="I47"/>
  <c r="H47"/>
  <c r="H46" s="1"/>
  <c r="I44"/>
  <c r="H44"/>
  <c r="H43" s="1"/>
  <c r="I42"/>
  <c r="H42"/>
  <c r="I41"/>
  <c r="H41"/>
  <c r="I40"/>
  <c r="H40"/>
  <c r="I37"/>
  <c r="H37"/>
  <c r="I36"/>
  <c r="H36"/>
  <c r="I34"/>
  <c r="H34"/>
  <c r="H33" s="1"/>
  <c r="E94"/>
  <c r="E90"/>
  <c r="G90" s="1"/>
  <c r="E89"/>
  <c r="G89" s="1"/>
  <c r="E189"/>
  <c r="E187" s="1"/>
  <c r="E186" s="1"/>
  <c r="E129"/>
  <c r="E128" s="1"/>
  <c r="E76"/>
  <c r="E73"/>
  <c r="E69"/>
  <c r="E68" s="1"/>
  <c r="E66"/>
  <c r="E63"/>
  <c r="E61"/>
  <c r="E59"/>
  <c r="E56"/>
  <c r="E54"/>
  <c r="E52"/>
  <c r="E51" s="1"/>
  <c r="E48"/>
  <c r="E46"/>
  <c r="E45" s="1"/>
  <c r="E43"/>
  <c r="E39"/>
  <c r="E38" s="1"/>
  <c r="E35"/>
  <c r="E33"/>
  <c r="D210"/>
  <c r="D204"/>
  <c r="D203" s="1"/>
  <c r="D187"/>
  <c r="D183"/>
  <c r="D27" s="1"/>
  <c r="D181"/>
  <c r="D176"/>
  <c r="D173"/>
  <c r="D171"/>
  <c r="D168"/>
  <c r="D166"/>
  <c r="D163"/>
  <c r="D161"/>
  <c r="D158"/>
  <c r="D156"/>
  <c r="D154"/>
  <c r="D152"/>
  <c r="D150"/>
  <c r="D148"/>
  <c r="D145"/>
  <c r="D129"/>
  <c r="D128" s="1"/>
  <c r="D88"/>
  <c r="D76"/>
  <c r="D73"/>
  <c r="D69"/>
  <c r="D66"/>
  <c r="D63"/>
  <c r="D61"/>
  <c r="D59"/>
  <c r="D56"/>
  <c r="D54"/>
  <c r="D52"/>
  <c r="D48"/>
  <c r="D46"/>
  <c r="D43"/>
  <c r="D39"/>
  <c r="D35"/>
  <c r="D33"/>
  <c r="G129" l="1"/>
  <c r="G128" s="1"/>
  <c r="G127" s="1"/>
  <c r="F127"/>
  <c r="R45"/>
  <c r="H35"/>
  <c r="T144"/>
  <c r="U144"/>
  <c r="U183"/>
  <c r="U84"/>
  <c r="T84"/>
  <c r="U93"/>
  <c r="T93"/>
  <c r="U97"/>
  <c r="T97"/>
  <c r="T101"/>
  <c r="U101"/>
  <c r="U107"/>
  <c r="T107"/>
  <c r="U149"/>
  <c r="T149"/>
  <c r="T148" s="1"/>
  <c r="U169"/>
  <c r="T169"/>
  <c r="T168" s="1"/>
  <c r="U211"/>
  <c r="T211"/>
  <c r="T36"/>
  <c r="U36"/>
  <c r="U42"/>
  <c r="T42"/>
  <c r="S53"/>
  <c r="S52" s="1"/>
  <c r="U53"/>
  <c r="T53"/>
  <c r="T64"/>
  <c r="U64"/>
  <c r="U70"/>
  <c r="T70"/>
  <c r="U78"/>
  <c r="T78"/>
  <c r="U80"/>
  <c r="T80"/>
  <c r="T82"/>
  <c r="U82"/>
  <c r="T112"/>
  <c r="U112"/>
  <c r="U114"/>
  <c r="T114"/>
  <c r="T116"/>
  <c r="U116"/>
  <c r="U118"/>
  <c r="T118"/>
  <c r="U120"/>
  <c r="T120"/>
  <c r="U122"/>
  <c r="T122"/>
  <c r="T124"/>
  <c r="U124"/>
  <c r="T126"/>
  <c r="U126"/>
  <c r="U131"/>
  <c r="T131"/>
  <c r="T133"/>
  <c r="U133"/>
  <c r="U135"/>
  <c r="T135"/>
  <c r="T137"/>
  <c r="U137"/>
  <c r="U139"/>
  <c r="T139"/>
  <c r="U151"/>
  <c r="T151"/>
  <c r="T150" s="1"/>
  <c r="T155"/>
  <c r="T154" s="1"/>
  <c r="U155"/>
  <c r="U160"/>
  <c r="T160"/>
  <c r="T164"/>
  <c r="T163" s="1"/>
  <c r="U164"/>
  <c r="S172"/>
  <c r="S171" s="1"/>
  <c r="T172"/>
  <c r="T171" s="1"/>
  <c r="U172"/>
  <c r="U178"/>
  <c r="T178"/>
  <c r="U190"/>
  <c r="T190"/>
  <c r="T192"/>
  <c r="U192"/>
  <c r="U194"/>
  <c r="T194"/>
  <c r="U200"/>
  <c r="T200"/>
  <c r="T202"/>
  <c r="U202"/>
  <c r="U206"/>
  <c r="T206"/>
  <c r="U208"/>
  <c r="T208"/>
  <c r="U89"/>
  <c r="T89"/>
  <c r="T40"/>
  <c r="U40"/>
  <c r="U47"/>
  <c r="T47"/>
  <c r="T46" s="1"/>
  <c r="T55"/>
  <c r="T54" s="1"/>
  <c r="U55"/>
  <c r="U60"/>
  <c r="T60"/>
  <c r="T74"/>
  <c r="T73" s="1"/>
  <c r="U74"/>
  <c r="U83"/>
  <c r="T83"/>
  <c r="T87"/>
  <c r="U87"/>
  <c r="U90"/>
  <c r="T90"/>
  <c r="T92"/>
  <c r="U92"/>
  <c r="U94"/>
  <c r="T94"/>
  <c r="T96"/>
  <c r="U96"/>
  <c r="U100"/>
  <c r="T100"/>
  <c r="T102"/>
  <c r="U102"/>
  <c r="U106"/>
  <c r="T106"/>
  <c r="T146"/>
  <c r="T145" s="1"/>
  <c r="U146"/>
  <c r="U167"/>
  <c r="T167"/>
  <c r="U179"/>
  <c r="T179"/>
  <c r="T188"/>
  <c r="U188"/>
  <c r="U209"/>
  <c r="T209"/>
  <c r="T212"/>
  <c r="U212"/>
  <c r="S205"/>
  <c r="S57"/>
  <c r="S56" s="1"/>
  <c r="T57"/>
  <c r="T56" s="1"/>
  <c r="U57"/>
  <c r="T86"/>
  <c r="U86"/>
  <c r="T91"/>
  <c r="U91"/>
  <c r="U95"/>
  <c r="T95"/>
  <c r="T213"/>
  <c r="U213"/>
  <c r="T184"/>
  <c r="T183" s="1"/>
  <c r="T27" s="1"/>
  <c r="U184"/>
  <c r="U34"/>
  <c r="T34"/>
  <c r="T37"/>
  <c r="U37"/>
  <c r="U41"/>
  <c r="T41"/>
  <c r="T44"/>
  <c r="T43" s="1"/>
  <c r="U44"/>
  <c r="S49"/>
  <c r="S48" s="1"/>
  <c r="U49"/>
  <c r="T49"/>
  <c r="T48" s="1"/>
  <c r="U62"/>
  <c r="T62"/>
  <c r="T61" s="1"/>
  <c r="U67"/>
  <c r="T67"/>
  <c r="T77"/>
  <c r="U77"/>
  <c r="U79"/>
  <c r="T79"/>
  <c r="U111"/>
  <c r="T111"/>
  <c r="U113"/>
  <c r="T113"/>
  <c r="T115"/>
  <c r="U115"/>
  <c r="U119"/>
  <c r="T119"/>
  <c r="T121"/>
  <c r="U121"/>
  <c r="U123"/>
  <c r="T123"/>
  <c r="U130"/>
  <c r="T130"/>
  <c r="U132"/>
  <c r="T132"/>
  <c r="U134"/>
  <c r="T134"/>
  <c r="T136"/>
  <c r="U136"/>
  <c r="U138"/>
  <c r="T138"/>
  <c r="U141"/>
  <c r="T141"/>
  <c r="U153"/>
  <c r="T153"/>
  <c r="T152" s="1"/>
  <c r="U157"/>
  <c r="T157"/>
  <c r="T156" s="1"/>
  <c r="T162"/>
  <c r="T161" s="1"/>
  <c r="U162"/>
  <c r="U174"/>
  <c r="T174"/>
  <c r="T173" s="1"/>
  <c r="U189"/>
  <c r="T189"/>
  <c r="T191"/>
  <c r="U191"/>
  <c r="S193"/>
  <c r="U193"/>
  <c r="T193"/>
  <c r="S195"/>
  <c r="T195"/>
  <c r="U195"/>
  <c r="U199"/>
  <c r="T199"/>
  <c r="T201"/>
  <c r="U201"/>
  <c r="U205"/>
  <c r="T205"/>
  <c r="U207"/>
  <c r="T207"/>
  <c r="S151"/>
  <c r="S150" s="1"/>
  <c r="S115"/>
  <c r="T197"/>
  <c r="U197"/>
  <c r="T125"/>
  <c r="U125"/>
  <c r="U117"/>
  <c r="T117"/>
  <c r="U110"/>
  <c r="T110"/>
  <c r="U109"/>
  <c r="T109"/>
  <c r="U108"/>
  <c r="T108"/>
  <c r="U105"/>
  <c r="T105"/>
  <c r="T104"/>
  <c r="U104"/>
  <c r="T103"/>
  <c r="U103"/>
  <c r="U99"/>
  <c r="T99"/>
  <c r="T98"/>
  <c r="U98"/>
  <c r="U182"/>
  <c r="T182"/>
  <c r="T181" s="1"/>
  <c r="U180"/>
  <c r="T180"/>
  <c r="T177"/>
  <c r="U177"/>
  <c r="U142"/>
  <c r="T142"/>
  <c r="U85"/>
  <c r="T85"/>
  <c r="T81"/>
  <c r="U81"/>
  <c r="I159"/>
  <c r="J165"/>
  <c r="R203"/>
  <c r="J203"/>
  <c r="S206"/>
  <c r="R170"/>
  <c r="R25" s="1"/>
  <c r="J170"/>
  <c r="J25" s="1"/>
  <c r="G165"/>
  <c r="R75"/>
  <c r="J58"/>
  <c r="J75"/>
  <c r="R51"/>
  <c r="D51"/>
  <c r="S200"/>
  <c r="E165"/>
  <c r="J127"/>
  <c r="J51"/>
  <c r="J45"/>
  <c r="H158"/>
  <c r="H147" s="1"/>
  <c r="H159"/>
  <c r="R58"/>
  <c r="S89"/>
  <c r="E203"/>
  <c r="E185" s="1"/>
  <c r="H39"/>
  <c r="H38" s="1"/>
  <c r="D32"/>
  <c r="D127"/>
  <c r="D175"/>
  <c r="D26" s="1"/>
  <c r="E58"/>
  <c r="E65"/>
  <c r="I52"/>
  <c r="U52" s="1"/>
  <c r="T59"/>
  <c r="I59"/>
  <c r="U59" s="1"/>
  <c r="I73"/>
  <c r="U73" s="1"/>
  <c r="S93"/>
  <c r="S95"/>
  <c r="S102"/>
  <c r="S106"/>
  <c r="I129"/>
  <c r="S146"/>
  <c r="S145" s="1"/>
  <c r="I163"/>
  <c r="U163" s="1"/>
  <c r="S167"/>
  <c r="S166" s="1"/>
  <c r="I168"/>
  <c r="U168" s="1"/>
  <c r="F176"/>
  <c r="F175" s="1"/>
  <c r="F26" s="1"/>
  <c r="H176"/>
  <c r="H175" s="1"/>
  <c r="H26" s="1"/>
  <c r="S201"/>
  <c r="H204"/>
  <c r="H210"/>
  <c r="R186"/>
  <c r="R185" s="1"/>
  <c r="R28" s="1"/>
  <c r="J186"/>
  <c r="G170"/>
  <c r="G25" s="1"/>
  <c r="F165"/>
  <c r="G147"/>
  <c r="E147"/>
  <c r="S137"/>
  <c r="G65"/>
  <c r="R50"/>
  <c r="R22"/>
  <c r="E88"/>
  <c r="E22" s="1"/>
  <c r="G94"/>
  <c r="I43"/>
  <c r="U43" s="1"/>
  <c r="I46"/>
  <c r="U46" s="1"/>
  <c r="I48"/>
  <c r="U48" s="1"/>
  <c r="I54"/>
  <c r="U54" s="1"/>
  <c r="I56"/>
  <c r="U56" s="1"/>
  <c r="I61"/>
  <c r="U61" s="1"/>
  <c r="T63"/>
  <c r="I63"/>
  <c r="U63" s="1"/>
  <c r="I66"/>
  <c r="U66" s="1"/>
  <c r="I69"/>
  <c r="U69" s="1"/>
  <c r="S77"/>
  <c r="I150"/>
  <c r="U150" s="1"/>
  <c r="I154"/>
  <c r="U154" s="1"/>
  <c r="I158"/>
  <c r="I171"/>
  <c r="U171" s="1"/>
  <c r="I176"/>
  <c r="H198"/>
  <c r="I204"/>
  <c r="S213"/>
  <c r="D186"/>
  <c r="G198"/>
  <c r="F186"/>
  <c r="S188"/>
  <c r="I27"/>
  <c r="U27" s="1"/>
  <c r="R147"/>
  <c r="J147"/>
  <c r="F147"/>
  <c r="J50"/>
  <c r="J22"/>
  <c r="R127"/>
  <c r="F75"/>
  <c r="F72" s="1"/>
  <c r="F71" s="1"/>
  <c r="F24" s="1"/>
  <c r="R65"/>
  <c r="F65"/>
  <c r="G58"/>
  <c r="F51"/>
  <c r="S113"/>
  <c r="S118"/>
  <c r="S86"/>
  <c r="R72"/>
  <c r="J65"/>
  <c r="F58"/>
  <c r="G45"/>
  <c r="G32"/>
  <c r="S101"/>
  <c r="S97"/>
  <c r="I76"/>
  <c r="T69"/>
  <c r="T68" s="1"/>
  <c r="S41"/>
  <c r="T33"/>
  <c r="S181"/>
  <c r="I39"/>
  <c r="I35"/>
  <c r="S34"/>
  <c r="S33" s="1"/>
  <c r="I33"/>
  <c r="U33" s="1"/>
  <c r="H129"/>
  <c r="H128" s="1"/>
  <c r="H127" s="1"/>
  <c r="I88"/>
  <c r="S121"/>
  <c r="S122"/>
  <c r="H88"/>
  <c r="H76"/>
  <c r="H65"/>
  <c r="H58"/>
  <c r="H51"/>
  <c r="H45"/>
  <c r="H32"/>
  <c r="H187"/>
  <c r="R32"/>
  <c r="R31" s="1"/>
  <c r="R30" s="1"/>
  <c r="R23" s="1"/>
  <c r="J32"/>
  <c r="J31" s="1"/>
  <c r="J30" s="1"/>
  <c r="J23" s="1"/>
  <c r="F32"/>
  <c r="F31" s="1"/>
  <c r="S37"/>
  <c r="G39"/>
  <c r="G38" s="1"/>
  <c r="G31" s="1"/>
  <c r="G51"/>
  <c r="G50" s="1"/>
  <c r="F50"/>
  <c r="J72"/>
  <c r="J71" s="1"/>
  <c r="J24" s="1"/>
  <c r="G76"/>
  <c r="G88"/>
  <c r="S90"/>
  <c r="E50"/>
  <c r="H170"/>
  <c r="H25" s="1"/>
  <c r="J185"/>
  <c r="J28" s="1"/>
  <c r="S130"/>
  <c r="D58"/>
  <c r="D68"/>
  <c r="D147"/>
  <c r="I198"/>
  <c r="S191"/>
  <c r="D170"/>
  <c r="D25" s="1"/>
  <c r="S47"/>
  <c r="S46" s="1"/>
  <c r="T66"/>
  <c r="S70"/>
  <c r="S69" s="1"/>
  <c r="S68" s="1"/>
  <c r="S78"/>
  <c r="S87"/>
  <c r="S94"/>
  <c r="S119"/>
  <c r="S126"/>
  <c r="S160"/>
  <c r="S164"/>
  <c r="S163" s="1"/>
  <c r="S169"/>
  <c r="S168" s="1"/>
  <c r="S165" s="1"/>
  <c r="S184"/>
  <c r="S183" s="1"/>
  <c r="S27" s="1"/>
  <c r="R175"/>
  <c r="R26" s="1"/>
  <c r="J175"/>
  <c r="J26" s="1"/>
  <c r="E175"/>
  <c r="E26" s="1"/>
  <c r="S133"/>
  <c r="S138"/>
  <c r="I145"/>
  <c r="U145" s="1"/>
  <c r="D38"/>
  <c r="D22"/>
  <c r="E32"/>
  <c r="I187"/>
  <c r="S131"/>
  <c r="S135"/>
  <c r="D31"/>
  <c r="D45"/>
  <c r="D75"/>
  <c r="D165"/>
  <c r="S42"/>
  <c r="S67"/>
  <c r="S66" s="1"/>
  <c r="S91"/>
  <c r="S107"/>
  <c r="S114"/>
  <c r="S123"/>
  <c r="S155"/>
  <c r="S154" s="1"/>
  <c r="I210"/>
  <c r="S208"/>
  <c r="I181"/>
  <c r="U181" s="1"/>
  <c r="S179"/>
  <c r="S180"/>
  <c r="I173"/>
  <c r="U173" s="1"/>
  <c r="E170"/>
  <c r="E25" s="1"/>
  <c r="I166"/>
  <c r="U166" s="1"/>
  <c r="I161"/>
  <c r="U161" s="1"/>
  <c r="I156"/>
  <c r="U156" s="1"/>
  <c r="I152"/>
  <c r="U152" s="1"/>
  <c r="I148"/>
  <c r="U148" s="1"/>
  <c r="S134"/>
  <c r="S139"/>
  <c r="E127"/>
  <c r="G176"/>
  <c r="G175" s="1"/>
  <c r="G26" s="1"/>
  <c r="G187"/>
  <c r="G186" s="1"/>
  <c r="S202"/>
  <c r="F203"/>
  <c r="G204"/>
  <c r="G203" s="1"/>
  <c r="D185"/>
  <c r="S36"/>
  <c r="S40"/>
  <c r="S44"/>
  <c r="S43" s="1"/>
  <c r="T52"/>
  <c r="S60"/>
  <c r="S59" s="1"/>
  <c r="S64"/>
  <c r="S63" s="1"/>
  <c r="S80"/>
  <c r="S84"/>
  <c r="S92"/>
  <c r="S96"/>
  <c r="S100"/>
  <c r="S112"/>
  <c r="S116"/>
  <c r="S120"/>
  <c r="S124"/>
  <c r="S132"/>
  <c r="S136"/>
  <c r="S149"/>
  <c r="S148" s="1"/>
  <c r="S153"/>
  <c r="S152" s="1"/>
  <c r="S157"/>
  <c r="S156" s="1"/>
  <c r="S162"/>
  <c r="S161" s="1"/>
  <c r="T166"/>
  <c r="S174"/>
  <c r="S173" s="1"/>
  <c r="S178"/>
  <c r="S190"/>
  <c r="S199"/>
  <c r="S207"/>
  <c r="S211"/>
  <c r="E31"/>
  <c r="E30" s="1"/>
  <c r="F22" l="1"/>
  <c r="T170"/>
  <c r="T25" s="1"/>
  <c r="H186"/>
  <c r="U76"/>
  <c r="U204"/>
  <c r="U35"/>
  <c r="S51"/>
  <c r="I68"/>
  <c r="U68" s="1"/>
  <c r="S198"/>
  <c r="U129"/>
  <c r="H31"/>
  <c r="U176"/>
  <c r="U39"/>
  <c r="U158"/>
  <c r="S187"/>
  <c r="T35"/>
  <c r="T32" s="1"/>
  <c r="U210"/>
  <c r="U187"/>
  <c r="T58"/>
  <c r="U198"/>
  <c r="U88"/>
  <c r="T204"/>
  <c r="T198"/>
  <c r="T210"/>
  <c r="U159"/>
  <c r="T159"/>
  <c r="T45"/>
  <c r="S45"/>
  <c r="T165"/>
  <c r="S170"/>
  <c r="S25" s="1"/>
  <c r="S176"/>
  <c r="S175" s="1"/>
  <c r="S26" s="1"/>
  <c r="T158"/>
  <c r="T147" s="1"/>
  <c r="H50"/>
  <c r="T51"/>
  <c r="H203"/>
  <c r="H185" s="1"/>
  <c r="H28" s="1"/>
  <c r="S204"/>
  <c r="S158"/>
  <c r="S147" s="1"/>
  <c r="S159"/>
  <c r="F185"/>
  <c r="F28" s="1"/>
  <c r="I128"/>
  <c r="U128" s="1"/>
  <c r="S129"/>
  <c r="S128" s="1"/>
  <c r="S127" s="1"/>
  <c r="H22"/>
  <c r="T176"/>
  <c r="T175" s="1"/>
  <c r="T26" s="1"/>
  <c r="E75"/>
  <c r="E72" s="1"/>
  <c r="E71" s="1"/>
  <c r="E24" s="1"/>
  <c r="G75"/>
  <c r="G72" s="1"/>
  <c r="G71" s="1"/>
  <c r="G24" s="1"/>
  <c r="I165"/>
  <c r="U165" s="1"/>
  <c r="S58"/>
  <c r="S50" s="1"/>
  <c r="G30"/>
  <c r="G23" s="1"/>
  <c r="J20"/>
  <c r="J29" s="1"/>
  <c r="R71"/>
  <c r="R24" s="1"/>
  <c r="R20" s="1"/>
  <c r="R29" s="1"/>
  <c r="I45"/>
  <c r="U45" s="1"/>
  <c r="I58"/>
  <c r="U58" s="1"/>
  <c r="G22"/>
  <c r="I51"/>
  <c r="U51" s="1"/>
  <c r="I203"/>
  <c r="S35"/>
  <c r="S32" s="1"/>
  <c r="T65"/>
  <c r="S65"/>
  <c r="I175"/>
  <c r="U175" s="1"/>
  <c r="T39"/>
  <c r="T38" s="1"/>
  <c r="I38"/>
  <c r="U38" s="1"/>
  <c r="I32"/>
  <c r="U32" s="1"/>
  <c r="T187"/>
  <c r="T129"/>
  <c r="T128" s="1"/>
  <c r="T127" s="1"/>
  <c r="I22"/>
  <c r="I75"/>
  <c r="H75"/>
  <c r="H72" s="1"/>
  <c r="H71" s="1"/>
  <c r="H24" s="1"/>
  <c r="T88"/>
  <c r="T76"/>
  <c r="F30"/>
  <c r="F23" s="1"/>
  <c r="F20" s="1"/>
  <c r="F29" s="1"/>
  <c r="S39"/>
  <c r="S38" s="1"/>
  <c r="S76"/>
  <c r="S88"/>
  <c r="I147"/>
  <c r="U147" s="1"/>
  <c r="I186"/>
  <c r="U186" s="1"/>
  <c r="D65"/>
  <c r="D50"/>
  <c r="I170"/>
  <c r="U170" s="1"/>
  <c r="E23"/>
  <c r="D72"/>
  <c r="S210"/>
  <c r="G185"/>
  <c r="G28" s="1"/>
  <c r="D28"/>
  <c r="H30" l="1"/>
  <c r="H23" s="1"/>
  <c r="U203"/>
  <c r="I65"/>
  <c r="U65" s="1"/>
  <c r="T203"/>
  <c r="S186"/>
  <c r="U75"/>
  <c r="U21"/>
  <c r="T186"/>
  <c r="T50"/>
  <c r="U22"/>
  <c r="S203"/>
  <c r="I127"/>
  <c r="U127" s="1"/>
  <c r="I50"/>
  <c r="U50" s="1"/>
  <c r="I25"/>
  <c r="U25" s="1"/>
  <c r="G20"/>
  <c r="G29" s="1"/>
  <c r="T31"/>
  <c r="S31"/>
  <c r="S30" s="1"/>
  <c r="S23" s="1"/>
  <c r="I26"/>
  <c r="U26" s="1"/>
  <c r="I72"/>
  <c r="U72" s="1"/>
  <c r="T22"/>
  <c r="I31"/>
  <c r="U31" s="1"/>
  <c r="S75"/>
  <c r="S72" s="1"/>
  <c r="S71" s="1"/>
  <c r="S24" s="1"/>
  <c r="H20"/>
  <c r="H29" s="1"/>
  <c r="T75"/>
  <c r="T72" s="1"/>
  <c r="T71" s="1"/>
  <c r="T24" s="1"/>
  <c r="D71"/>
  <c r="D30"/>
  <c r="I185"/>
  <c r="U185" s="1"/>
  <c r="E28"/>
  <c r="T185" l="1"/>
  <c r="S185"/>
  <c r="S28" s="1"/>
  <c r="S20" s="1"/>
  <c r="S29" s="1"/>
  <c r="T30"/>
  <c r="T23" s="1"/>
  <c r="I28"/>
  <c r="U28" s="1"/>
  <c r="I71"/>
  <c r="U71" s="1"/>
  <c r="I30"/>
  <c r="U30" s="1"/>
  <c r="D24"/>
  <c r="D23"/>
  <c r="E20"/>
  <c r="T20" l="1"/>
  <c r="T29" s="1"/>
  <c r="I24"/>
  <c r="U24" s="1"/>
  <c r="I23"/>
  <c r="U23" s="1"/>
  <c r="D20"/>
  <c r="D29" s="1"/>
  <c r="E29"/>
  <c r="I20" l="1"/>
  <c r="U20" s="1"/>
  <c r="B19"/>
  <c r="C19" s="1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I29" l="1"/>
  <c r="U29" s="1"/>
</calcChain>
</file>

<file path=xl/comments1.xml><?xml version="1.0" encoding="utf-8"?>
<comments xmlns="http://schemas.openxmlformats.org/spreadsheetml/2006/main">
  <authors>
    <author>Yljankova_VV</author>
  </authors>
  <commentList>
    <comment ref="T2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гр.20 = гр.9-гр.8</t>
        </r>
      </text>
    </comment>
  </commentList>
</comments>
</file>

<file path=xl/sharedStrings.xml><?xml version="1.0" encoding="utf-8"?>
<sst xmlns="http://schemas.openxmlformats.org/spreadsheetml/2006/main" count="808" uniqueCount="463">
  <si>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</si>
  <si>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</si>
  <si>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</si>
  <si>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</si>
  <si>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</si>
  <si>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</si>
  <si>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</si>
  <si>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</si>
  <si>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</si>
  <si>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</si>
  <si>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</si>
  <si>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</si>
  <si>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</si>
  <si>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</si>
  <si>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</si>
  <si>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</si>
  <si>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</si>
  <si>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</si>
  <si>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</si>
  <si>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</si>
  <si>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</si>
  <si>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</si>
  <si>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</si>
  <si>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</si>
  <si>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</si>
  <si>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</si>
  <si>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</si>
  <si>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</si>
  <si>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</si>
  <si>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</si>
  <si>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</si>
  <si>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</si>
  <si>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</si>
  <si>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</si>
  <si>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</si>
  <si>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</si>
  <si>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</si>
  <si>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</si>
  <si>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</si>
  <si>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</si>
  <si>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</si>
  <si>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</si>
  <si>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</si>
  <si>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</si>
  <si>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</si>
  <si>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</si>
  <si>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</si>
  <si>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</si>
  <si>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</si>
  <si>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</si>
  <si>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</si>
  <si>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</si>
  <si>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</si>
  <si>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</si>
  <si>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</si>
  <si>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</si>
  <si>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</si>
  <si>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</si>
  <si>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</si>
  <si>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</si>
  <si>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</si>
  <si>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</si>
  <si>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</si>
  <si>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</si>
  <si>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</si>
  <si>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</si>
  <si>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</si>
  <si>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</si>
  <si>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</si>
  <si>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</si>
  <si>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</si>
  <si>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</si>
  <si>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</si>
  <si>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</si>
  <si>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</si>
  <si>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</si>
  <si>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</si>
  <si>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</si>
  <si>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</si>
  <si>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</si>
  <si>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</si>
  <si>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</si>
  <si>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</si>
  <si>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</si>
  <si>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</si>
  <si>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</si>
  <si>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</si>
  <si>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</si>
  <si>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</si>
  <si>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</si>
  <si>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</si>
  <si>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</si>
  <si>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</si>
  <si>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</si>
  <si>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</si>
  <si>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</si>
  <si>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</si>
  <si>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</si>
  <si>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</si>
  <si>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</si>
  <si>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</si>
  <si>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</si>
  <si>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</si>
  <si>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</si>
  <si>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</si>
  <si>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</si>
  <si>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</si>
  <si>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</si>
  <si>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</si>
  <si>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</si>
  <si>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</si>
  <si>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</si>
  <si>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</si>
  <si>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</si>
  <si>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</si>
  <si>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</si>
  <si>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</si>
  <si>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</si>
  <si>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</si>
  <si>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</si>
  <si>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</si>
  <si>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</si>
  <si>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</si>
  <si>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</si>
  <si>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</si>
  <si>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</si>
  <si>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</si>
  <si>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</si>
  <si>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</si>
  <si>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</si>
  <si>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</si>
  <si>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</si>
  <si>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</si>
  <si>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</si>
  <si>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</si>
  <si>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</si>
  <si>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</si>
  <si>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</si>
  <si>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</si>
  <si>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</si>
  <si>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</si>
  <si>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</si>
  <si>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</si>
  <si>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</si>
  <si>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</si>
  <si>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</si>
  <si>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</si>
  <si>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</si>
  <si>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</si>
  <si>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</si>
  <si>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</si>
  <si>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</si>
  <si>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</si>
  <si>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</si>
  <si>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</si>
  <si>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</si>
  <si>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</si>
  <si>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</si>
  <si>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</si>
  <si>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</si>
  <si>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</si>
  <si>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</si>
  <si>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</si>
  <si>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</si>
  <si>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</si>
  <si>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</si>
  <si>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</si>
  <si>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</si>
  <si>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</si>
  <si>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</si>
  <si>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</si>
  <si>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</si>
  <si>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</si>
  <si>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</si>
  <si>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</si>
  <si>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</si>
  <si>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</si>
  <si>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</si>
  <si>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</si>
  <si>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</si>
  <si>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</si>
  <si>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</si>
  <si>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</si>
  <si>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</si>
  <si>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</si>
  <si>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</si>
  <si>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</si>
  <si>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</si>
  <si>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</si>
  <si>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</si>
  <si>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</si>
  <si>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</si>
  <si>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</si>
  <si>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</si>
  <si>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</si>
  <si>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</si>
  <si>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</si>
  <si>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</si>
  <si>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</si>
  <si>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</si>
  <si>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</si>
  <si>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</si>
  <si>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</si>
  <si>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</si>
  <si>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</si>
  <si>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</si>
  <si>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</si>
  <si>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</si>
  <si>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</si>
  <si>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</si>
  <si>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</si>
  <si>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</si>
  <si>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</si>
  <si>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</si>
  <si>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</si>
  <si>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</si>
  <si>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</si>
  <si>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</si>
  <si>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</si>
  <si>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</si>
  <si>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</si>
  <si>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</si>
  <si>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</si>
  <si>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</si>
  <si>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</si>
  <si>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</si>
  <si>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</si>
  <si>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</si>
  <si>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</si>
  <si>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</si>
  <si>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</si>
  <si>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</si>
  <si>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</si>
  <si>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</si>
  <si>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</si>
  <si>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</si>
  <si>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</si>
  <si>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</si>
  <si>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</si>
  <si>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</si>
  <si>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</si>
  <si>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</si>
  <si>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</si>
  <si>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I_ПрЗ_ПС26_111232.04
L_ПрЗ_ПС26_111232.04
М_ПрЗ_ПС26_111232.04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</si>
  <si>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</si>
  <si>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</si>
  <si>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</si>
  <si>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</si>
  <si>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</si>
  <si>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</si>
  <si>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</si>
  <si>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</si>
  <si>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</si>
  <si>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</si>
  <si>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</si>
  <si>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</si>
  <si>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</si>
  <si>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</si>
  <si>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</si>
  <si>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</si>
  <si>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</si>
  <si>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</si>
  <si>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</si>
  <si>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</si>
  <si>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</si>
  <si>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</si>
  <si>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</si>
  <si>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</si>
  <si>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</si>
  <si>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</si>
  <si>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</si>
  <si>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</si>
  <si>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</si>
  <si>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</si>
  <si>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</si>
  <si>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</si>
  <si>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</si>
  <si>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</si>
  <si>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</si>
  <si>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</si>
  <si>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</si>
  <si>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</si>
  <si>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</si>
  <si>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</si>
  <si>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</si>
  <si>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</si>
  <si>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</si>
  <si>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</si>
  <si>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</si>
  <si>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</si>
  <si>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</si>
  <si>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</si>
  <si>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</si>
  <si>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</si>
  <si>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</si>
  <si>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</si>
  <si>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</si>
  <si>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</si>
  <si>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</si>
  <si>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</si>
  <si>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</si>
  <si>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</si>
  <si>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</si>
  <si>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</si>
  <si>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</si>
  <si>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</si>
  <si>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</si>
  <si>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</si>
  <si>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</si>
  <si>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</si>
  <si>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</si>
  <si>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</si>
  <si>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</si>
  <si>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</si>
  <si>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</si>
  <si>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</si>
  <si>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</si>
  <si>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</si>
  <si>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</si>
  <si>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</si>
  <si>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</si>
  <si>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</si>
  <si>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</si>
  <si>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</si>
  <si>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</si>
  <si>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</si>
  <si>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</si>
  <si>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</si>
  <si>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</si>
  <si>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</si>
  <si>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</si>
  <si>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</si>
  <si>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</si>
  <si>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</si>
  <si>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</si>
  <si>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</si>
  <si>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</si>
  <si>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</si>
  <si>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</si>
  <si>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</si>
  <si>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</si>
  <si>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</si>
  <si>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</si>
  <si>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</si>
  <si>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</si>
  <si>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</si>
  <si>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</si>
  <si>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</si>
  <si>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</si>
  <si>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</si>
  <si>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</si>
  <si>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</si>
  <si>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</si>
  <si>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</si>
  <si>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</si>
  <si>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</si>
  <si>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</si>
  <si>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</si>
  <si>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</si>
  <si>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</si>
  <si>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</si>
  <si>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</si>
  <si>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</si>
  <si>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</si>
  <si>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</si>
  <si>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</si>
  <si>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</si>
  <si>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</si>
  <si>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</si>
  <si>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</si>
  <si>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</si>
  <si>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</si>
  <si>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</si>
  <si>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</si>
  <si>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</si>
  <si>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</si>
  <si>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</si>
  <si>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</si>
  <si>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</si>
  <si>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</si>
  <si>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</si>
  <si>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</si>
  <si>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</si>
  <si>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</si>
  <si>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</si>
  <si>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</si>
  <si>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</si>
  <si>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</si>
  <si>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</si>
  <si>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</si>
  <si>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</si>
  <si>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</si>
  <si>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</si>
  <si>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</si>
  <si>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</si>
  <si>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</si>
  <si>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</si>
  <si>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</si>
  <si>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</si>
  <si>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</si>
  <si>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</si>
  <si>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</si>
  <si>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</si>
  <si>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</si>
  <si>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</si>
  <si>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</si>
  <si>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</si>
  <si>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</si>
  <si>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</si>
  <si>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</si>
  <si>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</si>
  <si>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</si>
  <si>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</si>
  <si>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</si>
  <si>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</si>
  <si>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</si>
  <si>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</si>
  <si>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</si>
  <si>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</si>
  <si>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</si>
  <si>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</si>
  <si>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</si>
  <si>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</si>
  <si>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</si>
  <si>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</si>
  <si>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</si>
  <si>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</si>
  <si>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</si>
  <si>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</si>
  <si>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</si>
  <si>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</si>
  <si>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</si>
  <si>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</si>
  <si>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</si>
  <si>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</si>
  <si>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</si>
  <si>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</si>
  <si>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</si>
  <si>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</si>
  <si>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</si>
  <si>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№139</t>
    </r>
  </si>
  <si>
    <t>выполнено 2019 год</t>
  </si>
  <si>
    <t>выполнено 2018 год</t>
  </si>
  <si>
    <t xml:space="preserve">в 2019 году выполнены проектные работы. Работы исключены  из ИП   </t>
  </si>
  <si>
    <t>-</t>
  </si>
  <si>
    <t>выполнено 2020 год (хоз.способ)</t>
  </si>
  <si>
    <t>1- этап  выполнено  2018 год</t>
  </si>
  <si>
    <t>выполнено 2020 год (уточнение стоимости по закупочным процедурам)</t>
  </si>
  <si>
    <t>выполнены  проектные работы; строительство   в  стадии  выполнения (незавершенное строительство )</t>
  </si>
  <si>
    <t xml:space="preserve">договор поставки  № 99-20-1768 28.12.2020, предоплата  67 тыс. руб.   Поставка  оборудования  ожидается  в   феврале 2021г </t>
  </si>
  <si>
    <t xml:space="preserve">  2021 года</t>
  </si>
  <si>
    <t>Год раскрытия информации: 2021 год</t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</si>
  <si>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01.01.2021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</si>
  <si>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01.01.2021 (года N),  
млн. рублей 
(без НДС) </t>
  </si>
  <si>
    <r>
      <t xml:space="preserve">Освоение капитальных вложений </t>
    </r>
    <r>
      <rPr>
        <sz val="12"/>
        <color rgb="FFC00000"/>
        <rFont val="Times New Roman"/>
        <family val="1"/>
        <charset val="204"/>
      </rPr>
      <t xml:space="preserve">2021 </t>
    </r>
    <r>
      <rPr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</si>
  <si>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t>выполнены проектные работы, СМР - 3 квартал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</si>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</sst>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_ ;\-#,##0.000\ "/>
    <numFmt numFmtId="169" formatCode="_-* #,##0.000\ _₽_-;\-* #,##0.000\ _₽_-;_-* &quot;-&quot;??\ _₽_-;_-@_-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EE8F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DFEDA"/>
        <bgColor indexed="64"/>
      </patternFill>
    </fill>
    <fill>
      <patternFill patternType="solid">
        <fgColor rgb="FFE6FED0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B2DBEA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41">
    <xf numFmtId="0" fontId="0" fillId="0" borderId="0" xfId="0"/>
    <xf numFmtId="0" fontId="4" fillId="2" borderId="0" xfId="3" applyFont="1" applyFill="1" applyAlignment="1">
      <alignment vertical="center"/>
    </xf>
    <xf numFmtId="0" fontId="5" fillId="2" borderId="0" xfId="3" applyFont="1" applyFill="1" applyAlignment="1">
      <alignment vertical="center"/>
    </xf>
    <xf numFmtId="0" fontId="7" fillId="2" borderId="0" xfId="3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5" fontId="8" fillId="6" borderId="3" xfId="4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4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0" borderId="3" xfId="4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65" fontId="4" fillId="0" borderId="3" xfId="4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165" fontId="8" fillId="8" borderId="3" xfId="4" applyNumberFormat="1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2" borderId="0" xfId="2" applyFont="1" applyFill="1"/>
    <xf numFmtId="0" fontId="5" fillId="2" borderId="0" xfId="2" applyFont="1" applyFill="1" applyBorder="1" applyAlignment="1">
      <alignment horizontal="center"/>
    </xf>
    <xf numFmtId="9" fontId="8" fillId="3" borderId="3" xfId="0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3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vertical="center" wrapText="1"/>
    </xf>
    <xf numFmtId="0" fontId="4" fillId="0" borderId="3" xfId="3" applyNumberFormat="1" applyFont="1" applyBorder="1" applyAlignment="1">
      <alignment horizontal="center" vertical="center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4" applyNumberFormat="1" applyFont="1" applyFill="1" applyBorder="1" applyAlignment="1" applyProtection="1">
      <alignment horizontal="left" vertical="center" wrapText="1"/>
      <protection locked="0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4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Font="1" applyFill="1" applyBorder="1" applyAlignment="1">
      <alignment horizontal="center" vertical="center" wrapText="1"/>
    </xf>
    <xf numFmtId="49" fontId="4" fillId="35" borderId="3" xfId="3" applyNumberFormat="1" applyFont="1" applyFill="1" applyBorder="1" applyAlignment="1">
      <alignment horizontal="center" vertical="center"/>
    </xf>
    <xf numFmtId="0" fontId="4" fillId="35" borderId="3" xfId="3" applyNumberFormat="1" applyFont="1" applyFill="1" applyBorder="1" applyAlignment="1">
      <alignment vertical="center" wrapText="1"/>
    </xf>
    <xf numFmtId="0" fontId="4" fillId="35" borderId="3" xfId="3" applyNumberFormat="1" applyFont="1" applyFill="1" applyBorder="1" applyAlignment="1">
      <alignment horizontal="center" vertical="center"/>
    </xf>
    <xf numFmtId="165" fontId="4" fillId="0" borderId="3" xfId="4" applyNumberFormat="1" applyFont="1" applyFill="1" applyBorder="1" applyAlignment="1">
      <alignment horizontal="left" vertical="center" wrapText="1"/>
    </xf>
    <xf numFmtId="49" fontId="4" fillId="36" borderId="3" xfId="3" applyNumberFormat="1" applyFont="1" applyFill="1" applyBorder="1" applyAlignment="1">
      <alignment horizontal="center" vertical="center"/>
    </xf>
    <xf numFmtId="0" fontId="4" fillId="36" borderId="3" xfId="3" applyNumberFormat="1" applyFont="1" applyFill="1" applyBorder="1" applyAlignment="1">
      <alignment vertical="center" wrapText="1"/>
    </xf>
    <xf numFmtId="0" fontId="4" fillId="36" borderId="3" xfId="3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left"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3" applyNumberFormat="1" applyFont="1" applyFill="1" applyBorder="1" applyAlignment="1">
      <alignment horizontal="center" vertical="center"/>
    </xf>
    <xf numFmtId="168" fontId="4" fillId="35" borderId="3" xfId="3" applyNumberFormat="1" applyFont="1" applyFill="1" applyBorder="1" applyAlignment="1">
      <alignment horizontal="center" vertical="center"/>
    </xf>
    <xf numFmtId="168" fontId="4" fillId="36" borderId="3" xfId="3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0" fontId="4" fillId="2" borderId="0" xfId="3" applyFont="1" applyFill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5" fillId="0" borderId="0" xfId="2" applyFont="1" applyAlignment="1">
      <alignment horizontal="right"/>
    </xf>
    <xf numFmtId="0" fontId="5" fillId="2" borderId="0" xfId="2" applyFont="1" applyFill="1" applyBorder="1" applyAlignment="1"/>
    <xf numFmtId="0" fontId="4" fillId="2" borderId="0" xfId="2" applyFont="1" applyFill="1" applyBorder="1"/>
    <xf numFmtId="0" fontId="5" fillId="2" borderId="0" xfId="2" applyFont="1" applyFill="1" applyAlignment="1">
      <alignment wrapText="1"/>
    </xf>
    <xf numFmtId="0" fontId="5" fillId="2" borderId="0" xfId="0" applyFont="1" applyFill="1" applyAlignment="1"/>
    <xf numFmtId="0" fontId="4" fillId="2" borderId="0" xfId="2" applyFont="1" applyFill="1" applyAlignment="1"/>
    <xf numFmtId="0" fontId="4" fillId="2" borderId="4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168" fontId="4" fillId="0" borderId="3" xfId="2" applyNumberFormat="1" applyFont="1" applyFill="1" applyBorder="1" applyAlignment="1">
      <alignment horizontal="center" vertical="center" wrapText="1"/>
    </xf>
    <xf numFmtId="168" fontId="4" fillId="2" borderId="3" xfId="2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8" fillId="36" borderId="3" xfId="0" applyNumberFormat="1" applyFont="1" applyFill="1" applyBorder="1" applyAlignment="1">
      <alignment horizontal="center" vertical="center" wrapText="1"/>
    </xf>
    <xf numFmtId="9" fontId="8" fillId="37" borderId="3" xfId="0" applyNumberFormat="1" applyFont="1" applyFill="1" applyBorder="1" applyAlignment="1">
      <alignment horizontal="center" vertical="center" wrapText="1"/>
    </xf>
    <xf numFmtId="9" fontId="8" fillId="33" borderId="3" xfId="0" applyNumberFormat="1" applyFont="1" applyFill="1" applyBorder="1" applyAlignment="1">
      <alignment horizontal="center" vertical="center" wrapText="1"/>
    </xf>
    <xf numFmtId="9" fontId="8" fillId="38" borderId="3" xfId="0" applyNumberFormat="1" applyFont="1" applyFill="1" applyBorder="1" applyAlignment="1">
      <alignment horizontal="center" vertical="center" wrapText="1"/>
    </xf>
    <xf numFmtId="9" fontId="8" fillId="39" borderId="3" xfId="0" applyNumberFormat="1" applyFont="1" applyFill="1" applyBorder="1" applyAlignment="1">
      <alignment horizontal="center" vertical="center" wrapText="1"/>
    </xf>
    <xf numFmtId="9" fontId="8" fillId="2" borderId="3" xfId="0" applyNumberFormat="1" applyFont="1" applyFill="1" applyBorder="1" applyAlignment="1">
      <alignment horizontal="center" vertical="center" wrapText="1"/>
    </xf>
    <xf numFmtId="9" fontId="8" fillId="40" borderId="3" xfId="0" applyNumberFormat="1" applyFont="1" applyFill="1" applyBorder="1" applyAlignment="1">
      <alignment horizontal="center" vertical="center" wrapText="1"/>
    </xf>
    <xf numFmtId="9" fontId="8" fillId="41" borderId="3" xfId="0" applyNumberFormat="1" applyFont="1" applyFill="1" applyBorder="1" applyAlignment="1">
      <alignment horizontal="center" vertical="center" wrapText="1"/>
    </xf>
    <xf numFmtId="9" fontId="8" fillId="42" borderId="3" xfId="0" applyNumberFormat="1" applyFont="1" applyFill="1" applyBorder="1" applyAlignment="1">
      <alignment horizontal="center" vertical="center" wrapText="1"/>
    </xf>
    <xf numFmtId="9" fontId="8" fillId="43" borderId="3" xfId="0" applyNumberFormat="1" applyFont="1" applyFill="1" applyBorder="1" applyAlignment="1">
      <alignment horizontal="center" vertical="center" wrapText="1"/>
    </xf>
    <xf numFmtId="165" fontId="36" fillId="3" borderId="3" xfId="0" applyNumberFormat="1" applyFont="1" applyFill="1" applyBorder="1" applyAlignment="1">
      <alignment horizontal="center" vertical="center" wrapText="1"/>
    </xf>
    <xf numFmtId="165" fontId="36" fillId="4" borderId="3" xfId="0" applyNumberFormat="1" applyFont="1" applyFill="1" applyBorder="1" applyAlignment="1">
      <alignment horizontal="center" vertical="center" wrapText="1"/>
    </xf>
    <xf numFmtId="165" fontId="36" fillId="5" borderId="3" xfId="0" applyNumberFormat="1" applyFont="1" applyFill="1" applyBorder="1" applyAlignment="1">
      <alignment horizontal="center" vertical="center" wrapText="1"/>
    </xf>
    <xf numFmtId="0" fontId="37" fillId="0" borderId="3" xfId="3" applyNumberFormat="1" applyFont="1" applyBorder="1" applyAlignment="1">
      <alignment horizontal="center" vertical="center"/>
    </xf>
    <xf numFmtId="165" fontId="36" fillId="31" borderId="3" xfId="0" applyNumberFormat="1" applyFont="1" applyFill="1" applyBorder="1" applyAlignment="1">
      <alignment horizontal="center" vertical="center" wrapText="1"/>
    </xf>
    <xf numFmtId="165" fontId="36" fillId="33" borderId="3" xfId="0" applyNumberFormat="1" applyFont="1" applyFill="1" applyBorder="1" applyAlignment="1">
      <alignment horizontal="center" vertical="center" wrapText="1"/>
    </xf>
    <xf numFmtId="0" fontId="37" fillId="35" borderId="3" xfId="3" applyNumberFormat="1" applyFont="1" applyFill="1" applyBorder="1" applyAlignment="1">
      <alignment horizontal="center" vertical="center"/>
    </xf>
    <xf numFmtId="169" fontId="38" fillId="2" borderId="3" xfId="0" applyNumberFormat="1" applyFont="1" applyFill="1" applyBorder="1" applyAlignment="1">
      <alignment horizontal="center" vertical="center" wrapText="1"/>
    </xf>
    <xf numFmtId="169" fontId="37" fillId="2" borderId="3" xfId="0" applyNumberFormat="1" applyFont="1" applyFill="1" applyBorder="1" applyAlignment="1">
      <alignment horizontal="center" vertical="center" wrapText="1"/>
    </xf>
    <xf numFmtId="0" fontId="37" fillId="36" borderId="3" xfId="3" applyNumberFormat="1" applyFont="1" applyFill="1" applyBorder="1" applyAlignment="1">
      <alignment horizontal="center" vertical="center"/>
    </xf>
    <xf numFmtId="0" fontId="36" fillId="4" borderId="3" xfId="0" applyFont="1" applyFill="1" applyBorder="1" applyAlignment="1">
      <alignment horizontal="center" vertical="center" wrapText="1"/>
    </xf>
    <xf numFmtId="165" fontId="37" fillId="2" borderId="3" xfId="0" applyNumberFormat="1" applyFont="1" applyFill="1" applyBorder="1" applyAlignment="1">
      <alignment horizontal="center" vertical="center" wrapText="1"/>
    </xf>
    <xf numFmtId="0" fontId="4" fillId="41" borderId="3" xfId="3" applyNumberFormat="1" applyFont="1" applyFill="1" applyBorder="1" applyAlignment="1">
      <alignment horizontal="center" vertical="center"/>
    </xf>
    <xf numFmtId="165" fontId="4" fillId="41" borderId="3" xfId="0" applyNumberFormat="1" applyFont="1" applyFill="1" applyBorder="1" applyAlignment="1">
      <alignment horizontal="center" vertical="center" wrapText="1"/>
    </xf>
    <xf numFmtId="0" fontId="2" fillId="2" borderId="0" xfId="2" applyFont="1" applyFill="1"/>
    <xf numFmtId="0" fontId="33" fillId="2" borderId="0" xfId="2" applyFont="1" applyFill="1"/>
    <xf numFmtId="165" fontId="4" fillId="0" borderId="2" xfId="1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169" fontId="37" fillId="2" borderId="2" xfId="0" applyNumberFormat="1" applyFont="1" applyFill="1" applyBorder="1" applyAlignment="1">
      <alignment horizontal="center" vertical="center" wrapText="1"/>
    </xf>
    <xf numFmtId="169" fontId="37" fillId="2" borderId="14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5" fontId="4" fillId="0" borderId="14" xfId="2" applyNumberFormat="1" applyFont="1" applyFill="1" applyBorder="1" applyAlignment="1">
      <alignment horizontal="center" vertical="center" wrapText="1"/>
    </xf>
    <xf numFmtId="168" fontId="4" fillId="0" borderId="2" xfId="2" applyNumberFormat="1" applyFont="1" applyFill="1" applyBorder="1" applyAlignment="1">
      <alignment horizontal="center" vertical="center" wrapText="1"/>
    </xf>
    <xf numFmtId="168" fontId="4" fillId="0" borderId="14" xfId="2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textRotation="90" wrapText="1"/>
    </xf>
    <xf numFmtId="0" fontId="4" fillId="2" borderId="0" xfId="3" applyFont="1" applyFill="1" applyAlignment="1">
      <alignment horizontal="center" vertical="center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31" fillId="2" borderId="0" xfId="3" applyFont="1" applyFill="1" applyAlignment="1">
      <alignment horizontal="center" vertical="center"/>
    </xf>
    <xf numFmtId="0" fontId="5" fillId="2" borderId="0" xfId="2" applyFont="1" applyFill="1" applyBorder="1" applyAlignment="1">
      <alignment horizontal="center"/>
    </xf>
    <xf numFmtId="0" fontId="39" fillId="2" borderId="0" xfId="2" applyFont="1" applyFill="1" applyAlignment="1">
      <alignment horizontal="center" wrapText="1"/>
    </xf>
    <xf numFmtId="0" fontId="5" fillId="2" borderId="0" xfId="2" applyFont="1" applyFill="1" applyAlignment="1">
      <alignment horizontal="center" wrapText="1"/>
    </xf>
    <xf numFmtId="0" fontId="31" fillId="2" borderId="0" xfId="0" applyFont="1" applyFill="1" applyAlignment="1">
      <alignment horizontal="center"/>
    </xf>
    <xf numFmtId="165" fontId="8" fillId="36" borderId="3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168" fontId="4" fillId="41" borderId="3" xfId="2" applyNumberFormat="1" applyFont="1" applyFill="1" applyBorder="1" applyAlignment="1">
      <alignment horizontal="center" vertical="center" wrapText="1"/>
    </xf>
    <xf numFmtId="49" fontId="8" fillId="0" borderId="3" xfId="3" applyNumberFormat="1" applyFont="1" applyFill="1" applyBorder="1" applyAlignment="1">
      <alignment horizontal="center" vertical="center"/>
    </xf>
    <xf numFmtId="49" fontId="8" fillId="0" borderId="3" xfId="3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168" fontId="4" fillId="40" borderId="3" xfId="2" applyNumberFormat="1" applyFont="1" applyFill="1" applyBorder="1" applyAlignment="1">
      <alignment horizontal="center" vertical="center" wrapText="1"/>
    </xf>
  </cellXfs>
  <cellStyles count="58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4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FEDA"/>
      <color rgb="FFE6FED0"/>
      <color rgb="FFB2DBEA"/>
      <color rgb="FFFFFFCD"/>
      <color rgb="FFFEE8F4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B213"/>
  <sheetViews>
    <sheetView tabSelected="1" view="pageBreakPreview" topLeftCell="A9" zoomScale="73" zoomScaleNormal="80" zoomScaleSheetLayoutView="73" zoomScalePageLayoutView="70" workbookViewId="0">
      <pane xSplit="4" ySplit="15" topLeftCell="G62" activePane="bottomRight" state="frozen"/>
      <selection activeCell="A9" sqref="A9"/>
      <selection pane="topRight" activeCell="E9" sqref="E9"/>
      <selection pane="bottomLeft" activeCell="A24" sqref="A24"/>
      <selection pane="bottomRight" activeCell="A77" sqref="A77:V213"/>
    </sheetView>
  </sheetViews>
  <sheetFormatPr defaultColWidth="9" defaultRowHeight="15.75"/>
  <cols>
    <col min="1" max="1" width="14.75" style="26" customWidth="1"/>
    <col min="2" max="2" width="53.125" style="26" customWidth="1"/>
    <col min="3" max="3" width="29.875" style="26" customWidth="1"/>
    <col min="4" max="4" width="18" style="26" customWidth="1"/>
    <col min="5" max="5" width="17.5" style="26" customWidth="1"/>
    <col min="6" max="6" width="9" style="26" customWidth="1"/>
    <col min="7" max="7" width="9.125" style="26" customWidth="1"/>
    <col min="8" max="8" width="12.875" style="26" customWidth="1"/>
    <col min="9" max="17" width="11.25" style="26" customWidth="1"/>
    <col min="18" max="18" width="9.25" style="26" customWidth="1"/>
    <col min="19" max="19" width="9" style="26" customWidth="1"/>
    <col min="20" max="20" width="11.75" style="26" customWidth="1"/>
    <col min="21" max="21" width="9.375" style="26" customWidth="1"/>
    <col min="22" max="22" width="24.125" style="26" customWidth="1"/>
    <col min="23" max="23" width="10.875" style="26" customWidth="1"/>
    <col min="24" max="24" width="13.25" style="26" customWidth="1"/>
    <col min="25" max="26" width="10.625" style="26" customWidth="1"/>
    <col min="27" max="27" width="12.125" style="26" customWidth="1"/>
    <col min="28" max="28" width="10.625" style="26" customWidth="1"/>
    <col min="29" max="29" width="22.75" style="26" customWidth="1"/>
    <col min="30" max="67" width="10.625" style="26" customWidth="1"/>
    <col min="68" max="68" width="12.125" style="26" customWidth="1"/>
    <col min="69" max="69" width="11.5" style="26" customWidth="1"/>
    <col min="70" max="70" width="14.125" style="26" customWidth="1"/>
    <col min="71" max="71" width="15.125" style="26" customWidth="1"/>
    <col min="72" max="72" width="13" style="26" customWidth="1"/>
    <col min="73" max="73" width="11.75" style="26" customWidth="1"/>
    <col min="74" max="74" width="17.5" style="26" customWidth="1"/>
    <col min="75" max="16384" width="9" style="26"/>
  </cols>
  <sheetData>
    <row r="1" spans="1:28" ht="18.75">
      <c r="V1" s="60" t="s">
        <v>0</v>
      </c>
    </row>
    <row r="2" spans="1:28" ht="18.75">
      <c r="V2" s="61" t="s">
        <v>1</v>
      </c>
    </row>
    <row r="3" spans="1:28" ht="18.75">
      <c r="V3" s="62" t="s">
        <v>2</v>
      </c>
    </row>
    <row r="4" spans="1:28" s="64" customFormat="1" ht="18.7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63"/>
      <c r="X4" s="63"/>
      <c r="Y4" s="63"/>
      <c r="Z4" s="63"/>
      <c r="AA4" s="63"/>
    </row>
    <row r="5" spans="1:28" s="64" customFormat="1" ht="18.75" customHeight="1">
      <c r="A5" s="130" t="s">
        <v>450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65"/>
      <c r="X5" s="65"/>
      <c r="Y5" s="65"/>
      <c r="Z5" s="65"/>
      <c r="AA5" s="65"/>
      <c r="AB5" s="65"/>
    </row>
    <row r="6" spans="1:28" s="64" customFormat="1" ht="6.75" customHeight="1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 spans="1:28" s="64" customFormat="1" ht="18.75" customHeight="1">
      <c r="A7" s="131" t="s">
        <v>387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65"/>
      <c r="X7" s="65"/>
      <c r="Y7" s="65"/>
      <c r="Z7" s="65"/>
      <c r="AA7" s="65"/>
    </row>
    <row r="8" spans="1:28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"/>
      <c r="X8" s="1"/>
      <c r="Y8" s="1"/>
      <c r="Z8" s="1"/>
      <c r="AA8" s="1"/>
    </row>
    <row r="9" spans="1:28" ht="5.25" customHeight="1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</row>
    <row r="10" spans="1:28" ht="18.75">
      <c r="A10" s="132" t="s">
        <v>451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66"/>
      <c r="X10" s="66"/>
      <c r="Y10" s="66"/>
      <c r="Z10" s="66"/>
      <c r="AA10" s="66"/>
    </row>
    <row r="11" spans="1:28" ht="6.75" customHeight="1">
      <c r="AA11" s="61"/>
    </row>
    <row r="12" spans="1:28" ht="18.75">
      <c r="A12" s="128" t="s">
        <v>440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2"/>
      <c r="X12" s="2"/>
      <c r="Y12" s="2"/>
      <c r="Z12" s="3"/>
      <c r="AA12" s="3"/>
    </row>
    <row r="13" spans="1:28">
      <c r="A13" s="118" t="s">
        <v>5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"/>
      <c r="X13" s="1"/>
      <c r="Y13" s="1"/>
      <c r="Z13" s="1"/>
      <c r="AA13" s="1"/>
    </row>
    <row r="14" spans="1:28" ht="7.5" customHeight="1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67"/>
      <c r="X14" s="67"/>
      <c r="Y14" s="67"/>
      <c r="Z14" s="67"/>
    </row>
    <row r="15" spans="1:28" ht="130.5" customHeight="1">
      <c r="A15" s="120" t="s">
        <v>6</v>
      </c>
      <c r="B15" s="112" t="s">
        <v>7</v>
      </c>
      <c r="C15" s="112" t="s">
        <v>8</v>
      </c>
      <c r="D15" s="120" t="s">
        <v>9</v>
      </c>
      <c r="E15" s="120" t="s">
        <v>452</v>
      </c>
      <c r="F15" s="112" t="s">
        <v>453</v>
      </c>
      <c r="G15" s="112"/>
      <c r="H15" s="123" t="s">
        <v>454</v>
      </c>
      <c r="I15" s="124"/>
      <c r="J15" s="124"/>
      <c r="K15" s="124"/>
      <c r="L15" s="124"/>
      <c r="M15" s="124"/>
      <c r="N15" s="124"/>
      <c r="O15" s="124"/>
      <c r="P15" s="124"/>
      <c r="Q15" s="125"/>
      <c r="R15" s="112" t="s">
        <v>10</v>
      </c>
      <c r="S15" s="112"/>
      <c r="T15" s="113" t="s">
        <v>11</v>
      </c>
      <c r="U15" s="114"/>
      <c r="V15" s="120" t="s">
        <v>12</v>
      </c>
    </row>
    <row r="16" spans="1:28" ht="21.75" customHeight="1">
      <c r="A16" s="121"/>
      <c r="B16" s="112"/>
      <c r="C16" s="112"/>
      <c r="D16" s="121"/>
      <c r="E16" s="121"/>
      <c r="F16" s="117" t="s">
        <v>13</v>
      </c>
      <c r="G16" s="117" t="s">
        <v>14</v>
      </c>
      <c r="H16" s="112" t="s">
        <v>15</v>
      </c>
      <c r="I16" s="112"/>
      <c r="J16" s="112" t="s">
        <v>16</v>
      </c>
      <c r="K16" s="112"/>
      <c r="L16" s="112" t="s">
        <v>17</v>
      </c>
      <c r="M16" s="112"/>
      <c r="N16" s="113" t="s">
        <v>18</v>
      </c>
      <c r="O16" s="114"/>
      <c r="P16" s="113" t="s">
        <v>19</v>
      </c>
      <c r="Q16" s="114"/>
      <c r="R16" s="117" t="s">
        <v>13</v>
      </c>
      <c r="S16" s="117" t="s">
        <v>14</v>
      </c>
      <c r="T16" s="126"/>
      <c r="U16" s="127"/>
      <c r="V16" s="121"/>
    </row>
    <row r="17" spans="1:22" ht="18" customHeight="1">
      <c r="A17" s="121"/>
      <c r="B17" s="112"/>
      <c r="C17" s="112"/>
      <c r="D17" s="121"/>
      <c r="E17" s="121"/>
      <c r="F17" s="117"/>
      <c r="G17" s="117"/>
      <c r="H17" s="112"/>
      <c r="I17" s="112"/>
      <c r="J17" s="112"/>
      <c r="K17" s="112"/>
      <c r="L17" s="112"/>
      <c r="M17" s="112"/>
      <c r="N17" s="115"/>
      <c r="O17" s="116"/>
      <c r="P17" s="115"/>
      <c r="Q17" s="116"/>
      <c r="R17" s="117"/>
      <c r="S17" s="117"/>
      <c r="T17" s="115"/>
      <c r="U17" s="116"/>
      <c r="V17" s="121"/>
    </row>
    <row r="18" spans="1:22" ht="51.75" customHeight="1">
      <c r="A18" s="122"/>
      <c r="B18" s="112"/>
      <c r="C18" s="112"/>
      <c r="D18" s="122"/>
      <c r="E18" s="122"/>
      <c r="F18" s="117"/>
      <c r="G18" s="117"/>
      <c r="H18" s="59" t="s">
        <v>20</v>
      </c>
      <c r="I18" s="59" t="s">
        <v>21</v>
      </c>
      <c r="J18" s="59" t="s">
        <v>20</v>
      </c>
      <c r="K18" s="59" t="s">
        <v>21</v>
      </c>
      <c r="L18" s="59" t="s">
        <v>20</v>
      </c>
      <c r="M18" s="59" t="s">
        <v>21</v>
      </c>
      <c r="N18" s="68" t="s">
        <v>20</v>
      </c>
      <c r="O18" s="68" t="s">
        <v>21</v>
      </c>
      <c r="P18" s="68" t="s">
        <v>20</v>
      </c>
      <c r="Q18" s="68" t="s">
        <v>21</v>
      </c>
      <c r="R18" s="117"/>
      <c r="S18" s="117"/>
      <c r="T18" s="69" t="s">
        <v>22</v>
      </c>
      <c r="U18" s="69" t="s">
        <v>23</v>
      </c>
      <c r="V18" s="122"/>
    </row>
    <row r="19" spans="1:22" ht="20.25" customHeight="1">
      <c r="A19" s="59">
        <v>1</v>
      </c>
      <c r="B19" s="59">
        <f>A19+1</f>
        <v>2</v>
      </c>
      <c r="C19" s="59">
        <f t="shared" ref="C19:V19" si="0">B19+1</f>
        <v>3</v>
      </c>
      <c r="D19" s="59">
        <f t="shared" si="0"/>
        <v>4</v>
      </c>
      <c r="E19" s="59">
        <f t="shared" si="0"/>
        <v>5</v>
      </c>
      <c r="F19" s="59">
        <f t="shared" si="0"/>
        <v>6</v>
      </c>
      <c r="G19" s="59">
        <f t="shared" si="0"/>
        <v>7</v>
      </c>
      <c r="H19" s="59">
        <f t="shared" si="0"/>
        <v>8</v>
      </c>
      <c r="I19" s="59">
        <f t="shared" si="0"/>
        <v>9</v>
      </c>
      <c r="J19" s="59">
        <f t="shared" si="0"/>
        <v>10</v>
      </c>
      <c r="K19" s="59">
        <f t="shared" si="0"/>
        <v>11</v>
      </c>
      <c r="L19" s="59">
        <f t="shared" si="0"/>
        <v>12</v>
      </c>
      <c r="M19" s="59">
        <f t="shared" si="0"/>
        <v>13</v>
      </c>
      <c r="N19" s="59">
        <f t="shared" si="0"/>
        <v>14</v>
      </c>
      <c r="O19" s="59">
        <f t="shared" si="0"/>
        <v>15</v>
      </c>
      <c r="P19" s="59">
        <f t="shared" si="0"/>
        <v>16</v>
      </c>
      <c r="Q19" s="59">
        <f t="shared" si="0"/>
        <v>17</v>
      </c>
      <c r="R19" s="59">
        <f t="shared" si="0"/>
        <v>18</v>
      </c>
      <c r="S19" s="59">
        <f t="shared" si="0"/>
        <v>19</v>
      </c>
      <c r="T19" s="59">
        <f t="shared" si="0"/>
        <v>20</v>
      </c>
      <c r="U19" s="59">
        <f t="shared" si="0"/>
        <v>21</v>
      </c>
      <c r="V19" s="59">
        <f t="shared" si="0"/>
        <v>22</v>
      </c>
    </row>
    <row r="20" spans="1:22" ht="31.5" customHeight="1">
      <c r="A20" s="8" t="s">
        <v>150</v>
      </c>
      <c r="B20" s="10" t="s">
        <v>24</v>
      </c>
      <c r="C20" s="9" t="s">
        <v>25</v>
      </c>
      <c r="D20" s="4">
        <f t="shared" ref="D20:E20" si="1">SUM(D23:D28)</f>
        <v>0</v>
      </c>
      <c r="E20" s="4">
        <f t="shared" si="1"/>
        <v>66.079000000000008</v>
      </c>
      <c r="F20" s="4">
        <f t="shared" ref="F20:T20" si="2">SUM(F23:F28)</f>
        <v>0</v>
      </c>
      <c r="G20" s="4">
        <f>SUM(G23:G28)</f>
        <v>64.63600000000001</v>
      </c>
      <c r="H20" s="4">
        <f t="shared" si="2"/>
        <v>30.343000000000004</v>
      </c>
      <c r="I20" s="4">
        <f t="shared" si="2"/>
        <v>0.32700000000000001</v>
      </c>
      <c r="J20" s="4">
        <f t="shared" si="2"/>
        <v>0</v>
      </c>
      <c r="K20" s="4">
        <f t="shared" ref="K20:Q20" si="3">SUM(K23:K28)</f>
        <v>0.32700000000000001</v>
      </c>
      <c r="L20" s="4">
        <f t="shared" ref="L20:N20" si="4">IF(NOT(SUM(L23:L28)=0),SUM(L23:L28),"нд")</f>
        <v>1.8800000000000001</v>
      </c>
      <c r="M20" s="4">
        <f t="shared" si="3"/>
        <v>0</v>
      </c>
      <c r="N20" s="4">
        <f t="shared" si="4"/>
        <v>6.9830000000000005</v>
      </c>
      <c r="O20" s="4">
        <f t="shared" si="3"/>
        <v>0</v>
      </c>
      <c r="P20" s="4">
        <f t="shared" ref="P20" si="5">IF(NOT(SUM(P23:P28)=0),SUM(P23:P28),"нд")</f>
        <v>21.480000000000004</v>
      </c>
      <c r="Q20" s="4">
        <f t="shared" si="3"/>
        <v>0</v>
      </c>
      <c r="R20" s="4">
        <f t="shared" si="2"/>
        <v>0</v>
      </c>
      <c r="S20" s="4">
        <f t="shared" si="2"/>
        <v>64.308999999999997</v>
      </c>
      <c r="T20" s="4">
        <f t="shared" si="2"/>
        <v>-30.016000000000002</v>
      </c>
      <c r="U20" s="28">
        <f>IF(I20&gt;0,(IF((SUM(H20)=0), 1,(I20/SUM(H20)-1))),(IF((SUM(H20)=0), 0,(I20/SUM(H20)-1))))</f>
        <v>-0.98922321457996898</v>
      </c>
      <c r="V20" s="84" t="s">
        <v>386</v>
      </c>
    </row>
    <row r="21" spans="1:22">
      <c r="A21" s="11"/>
      <c r="B21" s="12" t="s">
        <v>31</v>
      </c>
      <c r="C21" s="5" t="s">
        <v>25</v>
      </c>
      <c r="D21" s="6">
        <f t="shared" ref="D21:J21" si="6">SUM(D33,D76,D129,D147,D181,D187,D204)</f>
        <v>0</v>
      </c>
      <c r="E21" s="6">
        <f t="shared" si="6"/>
        <v>30.948999999999998</v>
      </c>
      <c r="F21" s="6">
        <f t="shared" si="6"/>
        <v>0</v>
      </c>
      <c r="G21" s="6">
        <f t="shared" si="6"/>
        <v>34.225999999999999</v>
      </c>
      <c r="H21" s="6">
        <f t="shared" si="6"/>
        <v>15.175000000000001</v>
      </c>
      <c r="I21" s="6">
        <f t="shared" si="6"/>
        <v>0.32700000000000001</v>
      </c>
      <c r="J21" s="6">
        <f t="shared" si="6"/>
        <v>0</v>
      </c>
      <c r="K21" s="6">
        <f t="shared" ref="K21:T21" si="7">SUM(K33,K76,K129,K147,K181,K187,K204)</f>
        <v>0.32700000000000001</v>
      </c>
      <c r="L21" s="6">
        <f t="shared" si="7"/>
        <v>1.8800000000000001</v>
      </c>
      <c r="M21" s="6">
        <f t="shared" si="7"/>
        <v>0</v>
      </c>
      <c r="N21" s="6">
        <f t="shared" si="7"/>
        <v>5.0490000000000004</v>
      </c>
      <c r="O21" s="6">
        <f t="shared" si="7"/>
        <v>0</v>
      </c>
      <c r="P21" s="6">
        <f t="shared" si="7"/>
        <v>8.2460000000000004</v>
      </c>
      <c r="Q21" s="6">
        <f t="shared" si="7"/>
        <v>0</v>
      </c>
      <c r="R21" s="6">
        <f t="shared" si="7"/>
        <v>0</v>
      </c>
      <c r="S21" s="6">
        <f t="shared" si="7"/>
        <v>33.898999999999994</v>
      </c>
      <c r="T21" s="6">
        <f t="shared" si="7"/>
        <v>-14.848000000000003</v>
      </c>
      <c r="U21" s="81">
        <f t="shared" ref="U21:U84" si="8">IF(I21&gt;0,(IF((SUM(H21)=0), 1,(I21/SUM(H21)-1))),(IF((SUM(H21)=0), 0,(I21/SUM(H21)-1))))</f>
        <v>-0.9784514003294893</v>
      </c>
      <c r="V21" s="85" t="s">
        <v>386</v>
      </c>
    </row>
    <row r="22" spans="1:22">
      <c r="A22" s="21"/>
      <c r="B22" s="24" t="s">
        <v>67</v>
      </c>
      <c r="C22" s="23" t="s">
        <v>25</v>
      </c>
      <c r="D22" s="7">
        <f t="shared" ref="D22:E22" si="9">SUM(D35,D39,D69,D88,D176,D198,D210)</f>
        <v>0</v>
      </c>
      <c r="E22" s="7">
        <f t="shared" si="9"/>
        <v>35.130000000000003</v>
      </c>
      <c r="F22" s="7">
        <f t="shared" ref="F22:T22" si="10">SUM(F35,F39,F69,F88,F176,F198,F210)</f>
        <v>0</v>
      </c>
      <c r="G22" s="7">
        <f t="shared" si="10"/>
        <v>30.41</v>
      </c>
      <c r="H22" s="7">
        <f t="shared" si="10"/>
        <v>15.168000000000001</v>
      </c>
      <c r="I22" s="7">
        <f t="shared" si="10"/>
        <v>0</v>
      </c>
      <c r="J22" s="7">
        <f t="shared" si="10"/>
        <v>0</v>
      </c>
      <c r="K22" s="7">
        <f t="shared" ref="K22:Q22" si="11">SUM(K35,K39,K69,K88,K176,K198,K210)</f>
        <v>0</v>
      </c>
      <c r="L22" s="7">
        <v>15.168000000000001</v>
      </c>
      <c r="M22" s="7">
        <f t="shared" si="11"/>
        <v>0</v>
      </c>
      <c r="N22" s="7">
        <v>15.168000000000001</v>
      </c>
      <c r="O22" s="7">
        <f t="shared" si="11"/>
        <v>0</v>
      </c>
      <c r="P22" s="7">
        <v>15.168000000000001</v>
      </c>
      <c r="Q22" s="7">
        <f t="shared" si="11"/>
        <v>0</v>
      </c>
      <c r="R22" s="7">
        <f t="shared" si="10"/>
        <v>0</v>
      </c>
      <c r="S22" s="7">
        <f t="shared" ref="S22" si="12">SUM(S35,S39,S69,S88,S176,S198,S210)</f>
        <v>30.41</v>
      </c>
      <c r="T22" s="7">
        <f t="shared" si="10"/>
        <v>-15.168000000000001</v>
      </c>
      <c r="U22" s="75">
        <f t="shared" si="8"/>
        <v>-1</v>
      </c>
      <c r="V22" s="86" t="s">
        <v>386</v>
      </c>
    </row>
    <row r="23" spans="1:22">
      <c r="A23" s="8" t="s">
        <v>151</v>
      </c>
      <c r="B23" s="10" t="s">
        <v>152</v>
      </c>
      <c r="C23" s="9" t="s">
        <v>25</v>
      </c>
      <c r="D23" s="4">
        <f t="shared" ref="D23:E23" si="13">D30</f>
        <v>0</v>
      </c>
      <c r="E23" s="4">
        <f t="shared" si="13"/>
        <v>10.298999999999999</v>
      </c>
      <c r="F23" s="4">
        <f t="shared" ref="F23:T23" si="14">F30</f>
        <v>0</v>
      </c>
      <c r="G23" s="4">
        <f>G30</f>
        <v>0</v>
      </c>
      <c r="H23" s="4">
        <f t="shared" si="14"/>
        <v>0</v>
      </c>
      <c r="I23" s="4">
        <f t="shared" si="14"/>
        <v>0</v>
      </c>
      <c r="J23" s="4">
        <f t="shared" si="14"/>
        <v>0</v>
      </c>
      <c r="K23" s="4">
        <f t="shared" ref="K23:Q23" si="15">K30</f>
        <v>0</v>
      </c>
      <c r="L23" s="4">
        <f t="shared" si="15"/>
        <v>0</v>
      </c>
      <c r="M23" s="4">
        <f t="shared" si="15"/>
        <v>0</v>
      </c>
      <c r="N23" s="4">
        <f t="shared" ref="N23" si="16">N30</f>
        <v>0</v>
      </c>
      <c r="O23" s="4">
        <f t="shared" si="15"/>
        <v>0</v>
      </c>
      <c r="P23" s="4">
        <f t="shared" ref="P23" si="17">P30</f>
        <v>0</v>
      </c>
      <c r="Q23" s="4">
        <f t="shared" si="15"/>
        <v>0</v>
      </c>
      <c r="R23" s="4">
        <f t="shared" si="14"/>
        <v>0</v>
      </c>
      <c r="S23" s="4">
        <f t="shared" si="14"/>
        <v>0</v>
      </c>
      <c r="T23" s="4">
        <f t="shared" si="14"/>
        <v>0</v>
      </c>
      <c r="U23" s="28">
        <f t="shared" si="8"/>
        <v>0</v>
      </c>
      <c r="V23" s="84" t="str">
        <f>V30</f>
        <v>х</v>
      </c>
    </row>
    <row r="24" spans="1:22" ht="31.5">
      <c r="A24" s="8" t="s">
        <v>153</v>
      </c>
      <c r="B24" s="10" t="s">
        <v>154</v>
      </c>
      <c r="C24" s="9" t="s">
        <v>25</v>
      </c>
      <c r="D24" s="4">
        <f t="shared" ref="D24:E24" si="18">D71</f>
        <v>0</v>
      </c>
      <c r="E24" s="4">
        <f t="shared" si="18"/>
        <v>35.829000000000008</v>
      </c>
      <c r="F24" s="4">
        <f t="shared" ref="F24:T24" si="19">F71</f>
        <v>0</v>
      </c>
      <c r="G24" s="4">
        <f t="shared" si="19"/>
        <v>36.314000000000007</v>
      </c>
      <c r="H24" s="4">
        <f t="shared" si="19"/>
        <v>18.380000000000003</v>
      </c>
      <c r="I24" s="4">
        <f t="shared" si="19"/>
        <v>0.32700000000000001</v>
      </c>
      <c r="J24" s="4">
        <f t="shared" si="19"/>
        <v>0</v>
      </c>
      <c r="K24" s="4">
        <f t="shared" ref="K24:Q24" si="20">K71</f>
        <v>0.32700000000000001</v>
      </c>
      <c r="L24" s="4">
        <f t="shared" si="20"/>
        <v>1.8800000000000001</v>
      </c>
      <c r="M24" s="4">
        <f t="shared" si="20"/>
        <v>0</v>
      </c>
      <c r="N24" s="4">
        <f t="shared" ref="N24" si="21">N71</f>
        <v>6.9830000000000005</v>
      </c>
      <c r="O24" s="4">
        <f t="shared" si="20"/>
        <v>0</v>
      </c>
      <c r="P24" s="4">
        <f t="shared" ref="P24" si="22">P71</f>
        <v>9.5170000000000012</v>
      </c>
      <c r="Q24" s="4">
        <f t="shared" si="20"/>
        <v>0</v>
      </c>
      <c r="R24" s="4">
        <f t="shared" si="19"/>
        <v>0</v>
      </c>
      <c r="S24" s="4">
        <f t="shared" si="19"/>
        <v>35.986999999999995</v>
      </c>
      <c r="T24" s="4">
        <f t="shared" si="19"/>
        <v>-18.053000000000001</v>
      </c>
      <c r="U24" s="28">
        <f t="shared" si="8"/>
        <v>-0.98220892274211102</v>
      </c>
      <c r="V24" s="84" t="str">
        <f>V71</f>
        <v>х</v>
      </c>
    </row>
    <row r="25" spans="1:22" ht="63" customHeight="1">
      <c r="A25" s="8" t="s">
        <v>155</v>
      </c>
      <c r="B25" s="10" t="s">
        <v>156</v>
      </c>
      <c r="C25" s="9" t="s">
        <v>25</v>
      </c>
      <c r="D25" s="4">
        <f t="shared" ref="D25:E25" si="23">D170</f>
        <v>0</v>
      </c>
      <c r="E25" s="4">
        <f t="shared" si="23"/>
        <v>0</v>
      </c>
      <c r="F25" s="4">
        <f t="shared" ref="F25:T25" si="24">F170</f>
        <v>0</v>
      </c>
      <c r="G25" s="4">
        <f t="shared" si="24"/>
        <v>0</v>
      </c>
      <c r="H25" s="4">
        <f t="shared" si="24"/>
        <v>0</v>
      </c>
      <c r="I25" s="4">
        <f t="shared" si="24"/>
        <v>0</v>
      </c>
      <c r="J25" s="4">
        <f t="shared" si="24"/>
        <v>0</v>
      </c>
      <c r="K25" s="4">
        <f t="shared" ref="K25:Q25" si="25">K170</f>
        <v>0</v>
      </c>
      <c r="L25" s="4">
        <f t="shared" si="25"/>
        <v>0</v>
      </c>
      <c r="M25" s="4">
        <f t="shared" si="25"/>
        <v>0</v>
      </c>
      <c r="N25" s="4">
        <f t="shared" ref="N25" si="26">N170</f>
        <v>0</v>
      </c>
      <c r="O25" s="4">
        <f t="shared" si="25"/>
        <v>0</v>
      </c>
      <c r="P25" s="4">
        <f t="shared" ref="P25" si="27">P170</f>
        <v>0</v>
      </c>
      <c r="Q25" s="4">
        <f t="shared" si="25"/>
        <v>0</v>
      </c>
      <c r="R25" s="4">
        <f t="shared" si="24"/>
        <v>0</v>
      </c>
      <c r="S25" s="4">
        <f t="shared" si="24"/>
        <v>0</v>
      </c>
      <c r="T25" s="4">
        <f t="shared" si="24"/>
        <v>0</v>
      </c>
      <c r="U25" s="28">
        <f t="shared" si="8"/>
        <v>0</v>
      </c>
      <c r="V25" s="84" t="str">
        <f>V170</f>
        <v>х</v>
      </c>
    </row>
    <row r="26" spans="1:22" ht="31.5">
      <c r="A26" s="8" t="s">
        <v>157</v>
      </c>
      <c r="B26" s="10" t="s">
        <v>158</v>
      </c>
      <c r="C26" s="9" t="s">
        <v>25</v>
      </c>
      <c r="D26" s="4">
        <f t="shared" ref="D26:E26" si="28">D175</f>
        <v>0</v>
      </c>
      <c r="E26" s="4">
        <f t="shared" si="28"/>
        <v>6.3650000000000002</v>
      </c>
      <c r="F26" s="4">
        <f t="shared" ref="F26:T26" si="29">F175</f>
        <v>0</v>
      </c>
      <c r="G26" s="4">
        <f t="shared" si="29"/>
        <v>22.896000000000001</v>
      </c>
      <c r="H26" s="4">
        <f t="shared" si="29"/>
        <v>11.963000000000001</v>
      </c>
      <c r="I26" s="4">
        <f t="shared" si="29"/>
        <v>0</v>
      </c>
      <c r="J26" s="4">
        <f t="shared" si="29"/>
        <v>0</v>
      </c>
      <c r="K26" s="4">
        <f t="shared" ref="K26:S26" si="30">K175</f>
        <v>0</v>
      </c>
      <c r="L26" s="4">
        <f t="shared" si="30"/>
        <v>0</v>
      </c>
      <c r="M26" s="4">
        <f t="shared" si="30"/>
        <v>0</v>
      </c>
      <c r="N26" s="4">
        <f t="shared" si="30"/>
        <v>0</v>
      </c>
      <c r="O26" s="4">
        <f t="shared" si="30"/>
        <v>0</v>
      </c>
      <c r="P26" s="4">
        <f t="shared" si="30"/>
        <v>11.963000000000001</v>
      </c>
      <c r="Q26" s="4">
        <f t="shared" si="30"/>
        <v>0</v>
      </c>
      <c r="R26" s="4">
        <f t="shared" si="29"/>
        <v>0</v>
      </c>
      <c r="S26" s="4">
        <f t="shared" si="30"/>
        <v>22.896000000000001</v>
      </c>
      <c r="T26" s="4">
        <f t="shared" si="29"/>
        <v>-11.963000000000001</v>
      </c>
      <c r="U26" s="28">
        <f t="shared" si="8"/>
        <v>-1</v>
      </c>
      <c r="V26" s="84" t="str">
        <f>V175</f>
        <v>х</v>
      </c>
    </row>
    <row r="27" spans="1:22" ht="31.5">
      <c r="A27" s="8" t="s">
        <v>159</v>
      </c>
      <c r="B27" s="10" t="s">
        <v>160</v>
      </c>
      <c r="C27" s="9" t="s">
        <v>25</v>
      </c>
      <c r="D27" s="4">
        <f t="shared" ref="D27:E27" si="31">D183</f>
        <v>0</v>
      </c>
      <c r="E27" s="4">
        <f t="shared" si="31"/>
        <v>0</v>
      </c>
      <c r="F27" s="4">
        <f t="shared" ref="F27:T27" si="32">F183</f>
        <v>0</v>
      </c>
      <c r="G27" s="4">
        <f t="shared" si="32"/>
        <v>0</v>
      </c>
      <c r="H27" s="4">
        <f t="shared" si="32"/>
        <v>0</v>
      </c>
      <c r="I27" s="4">
        <f t="shared" si="32"/>
        <v>0</v>
      </c>
      <c r="J27" s="4">
        <f t="shared" si="32"/>
        <v>0</v>
      </c>
      <c r="K27" s="4">
        <f t="shared" ref="K27:Q27" si="33">K183</f>
        <v>0</v>
      </c>
      <c r="L27" s="4">
        <f t="shared" ref="L27:N27" si="34">L183</f>
        <v>0</v>
      </c>
      <c r="M27" s="4">
        <f t="shared" si="33"/>
        <v>0</v>
      </c>
      <c r="N27" s="4">
        <f t="shared" si="34"/>
        <v>0</v>
      </c>
      <c r="O27" s="4">
        <f t="shared" si="33"/>
        <v>0</v>
      </c>
      <c r="P27" s="4">
        <f t="shared" si="33"/>
        <v>0</v>
      </c>
      <c r="Q27" s="4">
        <f t="shared" si="33"/>
        <v>0</v>
      </c>
      <c r="R27" s="4">
        <f t="shared" si="32"/>
        <v>0</v>
      </c>
      <c r="S27" s="4">
        <f t="shared" si="32"/>
        <v>0</v>
      </c>
      <c r="T27" s="4">
        <f t="shared" si="32"/>
        <v>0</v>
      </c>
      <c r="U27" s="28">
        <f t="shared" si="8"/>
        <v>0</v>
      </c>
      <c r="V27" s="84" t="str">
        <f>V183</f>
        <v>х</v>
      </c>
    </row>
    <row r="28" spans="1:22">
      <c r="A28" s="8" t="s">
        <v>161</v>
      </c>
      <c r="B28" s="10" t="s">
        <v>162</v>
      </c>
      <c r="C28" s="9" t="s">
        <v>25</v>
      </c>
      <c r="D28" s="4">
        <f t="shared" ref="D28:E28" si="35">D185</f>
        <v>0</v>
      </c>
      <c r="E28" s="4">
        <f t="shared" si="35"/>
        <v>13.586</v>
      </c>
      <c r="F28" s="4">
        <f t="shared" ref="F28:T28" si="36">F185</f>
        <v>0</v>
      </c>
      <c r="G28" s="4">
        <f t="shared" si="36"/>
        <v>5.4260000000000002</v>
      </c>
      <c r="H28" s="4">
        <f t="shared" si="36"/>
        <v>0</v>
      </c>
      <c r="I28" s="4">
        <f t="shared" si="36"/>
        <v>0</v>
      </c>
      <c r="J28" s="4">
        <f t="shared" si="36"/>
        <v>0</v>
      </c>
      <c r="K28" s="4">
        <f t="shared" ref="K28:Q28" si="37">K185</f>
        <v>0</v>
      </c>
      <c r="L28" s="4">
        <f t="shared" ref="L28:N28" si="38">L185</f>
        <v>0</v>
      </c>
      <c r="M28" s="4">
        <f t="shared" si="37"/>
        <v>0</v>
      </c>
      <c r="N28" s="4">
        <f t="shared" si="38"/>
        <v>0</v>
      </c>
      <c r="O28" s="4">
        <f t="shared" si="37"/>
        <v>0</v>
      </c>
      <c r="P28" s="4">
        <f t="shared" si="37"/>
        <v>0</v>
      </c>
      <c r="Q28" s="4">
        <f t="shared" si="37"/>
        <v>0</v>
      </c>
      <c r="R28" s="4">
        <f t="shared" si="36"/>
        <v>0</v>
      </c>
      <c r="S28" s="4">
        <f t="shared" si="36"/>
        <v>5.4260000000000002</v>
      </c>
      <c r="T28" s="4">
        <f t="shared" si="36"/>
        <v>0</v>
      </c>
      <c r="U28" s="28">
        <f t="shared" si="8"/>
        <v>0</v>
      </c>
      <c r="V28" s="84" t="str">
        <f>V185</f>
        <v>х</v>
      </c>
    </row>
    <row r="29" spans="1:22">
      <c r="A29" s="31" t="s">
        <v>163</v>
      </c>
      <c r="B29" s="32" t="s">
        <v>164</v>
      </c>
      <c r="C29" s="33" t="s">
        <v>25</v>
      </c>
      <c r="D29" s="50">
        <f t="shared" ref="D29:E29" si="39">D20</f>
        <v>0</v>
      </c>
      <c r="E29" s="50">
        <f t="shared" si="39"/>
        <v>66.079000000000008</v>
      </c>
      <c r="F29" s="50">
        <f t="shared" ref="F29:T29" si="40">F20</f>
        <v>0</v>
      </c>
      <c r="G29" s="33">
        <f t="shared" si="40"/>
        <v>64.63600000000001</v>
      </c>
      <c r="H29" s="50">
        <f t="shared" si="40"/>
        <v>30.343000000000004</v>
      </c>
      <c r="I29" s="50">
        <f t="shared" si="40"/>
        <v>0.32700000000000001</v>
      </c>
      <c r="J29" s="50">
        <f t="shared" si="40"/>
        <v>0</v>
      </c>
      <c r="K29" s="50">
        <f t="shared" ref="K29:Q29" si="41">K20</f>
        <v>0.32700000000000001</v>
      </c>
      <c r="L29" s="33">
        <f t="shared" si="41"/>
        <v>1.8800000000000001</v>
      </c>
      <c r="M29" s="50">
        <f t="shared" si="41"/>
        <v>0</v>
      </c>
      <c r="N29" s="33">
        <f t="shared" ref="N29" si="42">N20</f>
        <v>6.9830000000000005</v>
      </c>
      <c r="O29" s="50">
        <f t="shared" si="41"/>
        <v>0</v>
      </c>
      <c r="P29" s="33">
        <f t="shared" ref="P29" si="43">P20</f>
        <v>21.480000000000004</v>
      </c>
      <c r="Q29" s="50">
        <f t="shared" si="41"/>
        <v>0</v>
      </c>
      <c r="R29" s="50">
        <f t="shared" si="40"/>
        <v>0</v>
      </c>
      <c r="S29" s="50">
        <f t="shared" si="40"/>
        <v>64.308999999999997</v>
      </c>
      <c r="T29" s="50">
        <f t="shared" si="40"/>
        <v>-30.016000000000002</v>
      </c>
      <c r="U29" s="77">
        <f t="shared" si="8"/>
        <v>-0.98922321457996898</v>
      </c>
      <c r="V29" s="87" t="s">
        <v>386</v>
      </c>
    </row>
    <row r="30" spans="1:22" ht="31.5" customHeight="1">
      <c r="A30" s="34" t="s">
        <v>27</v>
      </c>
      <c r="B30" s="35" t="s">
        <v>165</v>
      </c>
      <c r="C30" s="36" t="s">
        <v>25</v>
      </c>
      <c r="D30" s="51">
        <f t="shared" ref="D30:E30" si="44">SUM(D31,D45,D50,D65)</f>
        <v>0</v>
      </c>
      <c r="E30" s="51">
        <f t="shared" si="44"/>
        <v>10.298999999999999</v>
      </c>
      <c r="F30" s="51">
        <f t="shared" ref="F30:T30" si="45">SUM(F31,F45,F50,F65)</f>
        <v>0</v>
      </c>
      <c r="G30" s="51">
        <f>SUM(G31,G45,G50,G65)</f>
        <v>0</v>
      </c>
      <c r="H30" s="51">
        <f t="shared" si="45"/>
        <v>0</v>
      </c>
      <c r="I30" s="51">
        <f t="shared" si="45"/>
        <v>0</v>
      </c>
      <c r="J30" s="51">
        <f t="shared" si="45"/>
        <v>0</v>
      </c>
      <c r="K30" s="51">
        <f t="shared" ref="K30:Q30" si="46">SUM(K31,K45,K50,K65)</f>
        <v>0</v>
      </c>
      <c r="L30" s="51">
        <f t="shared" ref="L30:N30" si="47">SUM(L31,L45,L50,L65)</f>
        <v>0</v>
      </c>
      <c r="M30" s="51">
        <f t="shared" si="46"/>
        <v>0</v>
      </c>
      <c r="N30" s="51">
        <f t="shared" si="47"/>
        <v>0</v>
      </c>
      <c r="O30" s="51">
        <f t="shared" si="46"/>
        <v>0</v>
      </c>
      <c r="P30" s="51">
        <f t="shared" si="46"/>
        <v>0</v>
      </c>
      <c r="Q30" s="51">
        <f t="shared" si="46"/>
        <v>0</v>
      </c>
      <c r="R30" s="51">
        <f t="shared" si="45"/>
        <v>0</v>
      </c>
      <c r="S30" s="51">
        <f t="shared" si="45"/>
        <v>0</v>
      </c>
      <c r="T30" s="51">
        <f t="shared" si="45"/>
        <v>0</v>
      </c>
      <c r="U30" s="83">
        <f t="shared" si="8"/>
        <v>0</v>
      </c>
      <c r="V30" s="88" t="s">
        <v>386</v>
      </c>
    </row>
    <row r="31" spans="1:22" ht="47.25" customHeight="1">
      <c r="A31" s="37" t="s">
        <v>28</v>
      </c>
      <c r="B31" s="38" t="s">
        <v>166</v>
      </c>
      <c r="C31" s="39" t="s">
        <v>25</v>
      </c>
      <c r="D31" s="52">
        <f t="shared" ref="D31:E31" si="48">SUM(D32,D38,D43)</f>
        <v>0</v>
      </c>
      <c r="E31" s="52">
        <f t="shared" si="48"/>
        <v>10.074</v>
      </c>
      <c r="F31" s="52">
        <f t="shared" ref="F31:T31" si="49">SUM(F32,F38,F43)</f>
        <v>0</v>
      </c>
      <c r="G31" s="52">
        <f t="shared" si="49"/>
        <v>0</v>
      </c>
      <c r="H31" s="52">
        <f t="shared" si="49"/>
        <v>0</v>
      </c>
      <c r="I31" s="52">
        <f t="shared" si="49"/>
        <v>0</v>
      </c>
      <c r="J31" s="52">
        <f t="shared" si="49"/>
        <v>0</v>
      </c>
      <c r="K31" s="52">
        <f t="shared" ref="K31:Q31" si="50">SUM(K32,K38,K43)</f>
        <v>0</v>
      </c>
      <c r="L31" s="52">
        <f t="shared" ref="L31:N31" si="51">SUM(L32,L38,L43)</f>
        <v>0</v>
      </c>
      <c r="M31" s="52">
        <f t="shared" si="50"/>
        <v>0</v>
      </c>
      <c r="N31" s="52">
        <f t="shared" si="51"/>
        <v>0</v>
      </c>
      <c r="O31" s="52">
        <f t="shared" si="50"/>
        <v>0</v>
      </c>
      <c r="P31" s="52">
        <f t="shared" si="50"/>
        <v>0</v>
      </c>
      <c r="Q31" s="52">
        <f t="shared" si="50"/>
        <v>0</v>
      </c>
      <c r="R31" s="52">
        <f t="shared" si="49"/>
        <v>0</v>
      </c>
      <c r="S31" s="52">
        <f t="shared" si="49"/>
        <v>0</v>
      </c>
      <c r="T31" s="52">
        <f t="shared" si="49"/>
        <v>0</v>
      </c>
      <c r="U31" s="76">
        <f t="shared" si="8"/>
        <v>0</v>
      </c>
      <c r="V31" s="89" t="s">
        <v>386</v>
      </c>
    </row>
    <row r="32" spans="1:22" ht="63" customHeight="1">
      <c r="A32" s="40" t="s">
        <v>29</v>
      </c>
      <c r="B32" s="41" t="s">
        <v>167</v>
      </c>
      <c r="C32" s="42" t="s">
        <v>25</v>
      </c>
      <c r="D32" s="53">
        <f t="shared" ref="D32:E32" si="52">SUM(D33,D35)</f>
        <v>0</v>
      </c>
      <c r="E32" s="53">
        <f t="shared" si="52"/>
        <v>3.004</v>
      </c>
      <c r="F32" s="53">
        <f t="shared" ref="F32:T32" si="53">SUM(F33,F35)</f>
        <v>0</v>
      </c>
      <c r="G32" s="53">
        <f>SUM(G33,G35)</f>
        <v>0</v>
      </c>
      <c r="H32" s="53">
        <f t="shared" si="53"/>
        <v>0</v>
      </c>
      <c r="I32" s="53">
        <f t="shared" si="53"/>
        <v>0</v>
      </c>
      <c r="J32" s="53">
        <f t="shared" si="53"/>
        <v>0</v>
      </c>
      <c r="K32" s="53">
        <f t="shared" ref="K32:Q32" si="54">SUM(K33,K35)</f>
        <v>0</v>
      </c>
      <c r="L32" s="53">
        <f t="shared" ref="L32:N32" si="55">SUM(L33,L35)</f>
        <v>0</v>
      </c>
      <c r="M32" s="53">
        <f t="shared" si="54"/>
        <v>0</v>
      </c>
      <c r="N32" s="53">
        <f t="shared" si="55"/>
        <v>0</v>
      </c>
      <c r="O32" s="53">
        <f t="shared" si="54"/>
        <v>0</v>
      </c>
      <c r="P32" s="53">
        <f t="shared" si="54"/>
        <v>0</v>
      </c>
      <c r="Q32" s="53">
        <f t="shared" si="54"/>
        <v>0</v>
      </c>
      <c r="R32" s="53">
        <f t="shared" si="53"/>
        <v>0</v>
      </c>
      <c r="S32" s="53">
        <f t="shared" si="53"/>
        <v>0</v>
      </c>
      <c r="T32" s="53">
        <f t="shared" si="53"/>
        <v>0</v>
      </c>
      <c r="U32" s="80">
        <f t="shared" si="8"/>
        <v>0</v>
      </c>
      <c r="V32" s="90" t="s">
        <v>386</v>
      </c>
    </row>
    <row r="33" spans="1:22">
      <c r="A33" s="11" t="s">
        <v>30</v>
      </c>
      <c r="B33" s="12" t="s">
        <v>31</v>
      </c>
      <c r="C33" s="5" t="s">
        <v>25</v>
      </c>
      <c r="D33" s="6">
        <f t="shared" ref="D33:T33" si="56">SUM(D34:D34)</f>
        <v>0</v>
      </c>
      <c r="E33" s="6">
        <f t="shared" si="56"/>
        <v>1.9769999999999999</v>
      </c>
      <c r="F33" s="6">
        <f t="shared" si="56"/>
        <v>0</v>
      </c>
      <c r="G33" s="6">
        <f t="shared" si="56"/>
        <v>0</v>
      </c>
      <c r="H33" s="6">
        <f t="shared" si="56"/>
        <v>0</v>
      </c>
      <c r="I33" s="6">
        <f t="shared" si="56"/>
        <v>0</v>
      </c>
      <c r="J33" s="6">
        <f t="shared" si="56"/>
        <v>0</v>
      </c>
      <c r="K33" s="6">
        <f t="shared" si="56"/>
        <v>0</v>
      </c>
      <c r="L33" s="6">
        <f t="shared" si="56"/>
        <v>0</v>
      </c>
      <c r="M33" s="6">
        <f t="shared" si="56"/>
        <v>0</v>
      </c>
      <c r="N33" s="6">
        <f t="shared" si="56"/>
        <v>0</v>
      </c>
      <c r="O33" s="6">
        <f t="shared" si="56"/>
        <v>0</v>
      </c>
      <c r="P33" s="6">
        <f t="shared" si="56"/>
        <v>0</v>
      </c>
      <c r="Q33" s="6">
        <f t="shared" si="56"/>
        <v>0</v>
      </c>
      <c r="R33" s="6">
        <f t="shared" si="56"/>
        <v>0</v>
      </c>
      <c r="S33" s="6">
        <f t="shared" si="56"/>
        <v>0</v>
      </c>
      <c r="T33" s="6">
        <f t="shared" si="56"/>
        <v>0</v>
      </c>
      <c r="U33" s="81">
        <f t="shared" si="8"/>
        <v>0</v>
      </c>
      <c r="V33" s="85" t="s">
        <v>386</v>
      </c>
    </row>
    <row r="34" spans="1:22" ht="110.25">
      <c r="A34" s="14" t="s">
        <v>168</v>
      </c>
      <c r="B34" s="25" t="s">
        <v>169</v>
      </c>
      <c r="C34" s="19" t="s">
        <v>170</v>
      </c>
      <c r="D34" s="70">
        <v>0</v>
      </c>
      <c r="E34" s="70">
        <v>1.9769999999999999</v>
      </c>
      <c r="F34" s="30">
        <v>0</v>
      </c>
      <c r="G34" s="30">
        <v>0</v>
      </c>
      <c r="H34" s="57">
        <f t="shared" ref="H34:H83" si="57">J34+L34+N34+P34</f>
        <v>0</v>
      </c>
      <c r="I34" s="57">
        <f t="shared" ref="I34:I83" si="58">K34+M34+O34+Q34</f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29">
        <f t="shared" ref="S34:S83" si="59">G34-I34</f>
        <v>0</v>
      </c>
      <c r="T34" s="30">
        <f>I34-H34</f>
        <v>0</v>
      </c>
      <c r="U34" s="79">
        <f t="shared" si="8"/>
        <v>0</v>
      </c>
      <c r="V34" s="91" t="s">
        <v>441</v>
      </c>
    </row>
    <row r="35" spans="1:22">
      <c r="A35" s="21" t="s">
        <v>50</v>
      </c>
      <c r="B35" s="24" t="s">
        <v>67</v>
      </c>
      <c r="C35" s="23" t="s">
        <v>25</v>
      </c>
      <c r="D35" s="7">
        <f t="shared" ref="D35:T35" si="60">SUM(D36,D37)</f>
        <v>0</v>
      </c>
      <c r="E35" s="7">
        <f t="shared" si="60"/>
        <v>1.0270000000000001</v>
      </c>
      <c r="F35" s="7">
        <f t="shared" si="60"/>
        <v>0</v>
      </c>
      <c r="G35" s="7">
        <f t="shared" si="60"/>
        <v>0</v>
      </c>
      <c r="H35" s="7">
        <f t="shared" si="60"/>
        <v>0</v>
      </c>
      <c r="I35" s="7">
        <f t="shared" si="60"/>
        <v>0</v>
      </c>
      <c r="J35" s="7">
        <f t="shared" si="60"/>
        <v>0</v>
      </c>
      <c r="K35" s="7">
        <f t="shared" ref="K35:Q35" si="61">SUM(K36,K37)</f>
        <v>0</v>
      </c>
      <c r="L35" s="7">
        <f t="shared" ref="L35:N35" si="62">SUM(L36,L37)</f>
        <v>0</v>
      </c>
      <c r="M35" s="7">
        <f t="shared" si="61"/>
        <v>0</v>
      </c>
      <c r="N35" s="7">
        <f t="shared" si="62"/>
        <v>0</v>
      </c>
      <c r="O35" s="7">
        <f t="shared" si="61"/>
        <v>0</v>
      </c>
      <c r="P35" s="7">
        <f t="shared" si="61"/>
        <v>0</v>
      </c>
      <c r="Q35" s="7">
        <f t="shared" si="61"/>
        <v>0</v>
      </c>
      <c r="R35" s="7">
        <f t="shared" si="60"/>
        <v>0</v>
      </c>
      <c r="S35" s="7">
        <f t="shared" si="60"/>
        <v>0</v>
      </c>
      <c r="T35" s="7">
        <f t="shared" si="60"/>
        <v>0</v>
      </c>
      <c r="U35" s="28">
        <f t="shared" si="8"/>
        <v>0</v>
      </c>
      <c r="V35" s="86" t="s">
        <v>386</v>
      </c>
    </row>
    <row r="36" spans="1:22" ht="31.5">
      <c r="A36" s="14" t="s">
        <v>171</v>
      </c>
      <c r="B36" s="43" t="s">
        <v>141</v>
      </c>
      <c r="C36" s="19" t="s">
        <v>142</v>
      </c>
      <c r="D36" s="70">
        <v>0</v>
      </c>
      <c r="E36" s="56">
        <v>0.193</v>
      </c>
      <c r="F36" s="30">
        <v>0</v>
      </c>
      <c r="G36" s="30">
        <f>0.193-E36</f>
        <v>0</v>
      </c>
      <c r="H36" s="57">
        <f t="shared" si="57"/>
        <v>0</v>
      </c>
      <c r="I36" s="57">
        <f t="shared" si="58"/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29">
        <f t="shared" si="59"/>
        <v>0</v>
      </c>
      <c r="T36" s="30">
        <f>I36-H36</f>
        <v>0</v>
      </c>
      <c r="U36" s="79">
        <f t="shared" si="8"/>
        <v>0</v>
      </c>
      <c r="V36" s="92" t="s">
        <v>442</v>
      </c>
    </row>
    <row r="37" spans="1:22" ht="63">
      <c r="A37" s="14" t="s">
        <v>172</v>
      </c>
      <c r="B37" s="18" t="s">
        <v>173</v>
      </c>
      <c r="C37" s="19" t="s">
        <v>174</v>
      </c>
      <c r="D37" s="70">
        <v>0</v>
      </c>
      <c r="E37" s="70">
        <v>0.83400000000000007</v>
      </c>
      <c r="F37" s="30">
        <v>0</v>
      </c>
      <c r="G37" s="30">
        <v>0</v>
      </c>
      <c r="H37" s="57">
        <f t="shared" si="57"/>
        <v>0</v>
      </c>
      <c r="I37" s="57">
        <f t="shared" si="58"/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29">
        <f t="shared" si="59"/>
        <v>0</v>
      </c>
      <c r="T37" s="30">
        <f>I37-H37</f>
        <v>0</v>
      </c>
      <c r="U37" s="79">
        <f t="shared" si="8"/>
        <v>0</v>
      </c>
      <c r="V37" s="92" t="s">
        <v>441</v>
      </c>
    </row>
    <row r="38" spans="1:22" ht="63" customHeight="1">
      <c r="A38" s="40" t="s">
        <v>55</v>
      </c>
      <c r="B38" s="41" t="s">
        <v>175</v>
      </c>
      <c r="C38" s="42" t="s">
        <v>25</v>
      </c>
      <c r="D38" s="53">
        <f t="shared" ref="D38:T38" si="63">SUM(D39)</f>
        <v>0</v>
      </c>
      <c r="E38" s="53">
        <f t="shared" si="63"/>
        <v>7.07</v>
      </c>
      <c r="F38" s="53">
        <f t="shared" si="63"/>
        <v>0</v>
      </c>
      <c r="G38" s="53">
        <f t="shared" si="63"/>
        <v>0</v>
      </c>
      <c r="H38" s="53">
        <f t="shared" si="63"/>
        <v>0</v>
      </c>
      <c r="I38" s="53">
        <f t="shared" si="63"/>
        <v>0</v>
      </c>
      <c r="J38" s="53">
        <f t="shared" si="63"/>
        <v>0</v>
      </c>
      <c r="K38" s="53">
        <f t="shared" si="63"/>
        <v>0</v>
      </c>
      <c r="L38" s="53">
        <f t="shared" si="63"/>
        <v>0</v>
      </c>
      <c r="M38" s="53">
        <f t="shared" si="63"/>
        <v>0</v>
      </c>
      <c r="N38" s="53">
        <f t="shared" si="63"/>
        <v>0</v>
      </c>
      <c r="O38" s="53">
        <f t="shared" si="63"/>
        <v>0</v>
      </c>
      <c r="P38" s="53">
        <f t="shared" si="63"/>
        <v>0</v>
      </c>
      <c r="Q38" s="53">
        <f t="shared" si="63"/>
        <v>0</v>
      </c>
      <c r="R38" s="53">
        <f t="shared" si="63"/>
        <v>0</v>
      </c>
      <c r="S38" s="53">
        <f t="shared" si="63"/>
        <v>0</v>
      </c>
      <c r="T38" s="53">
        <f t="shared" si="63"/>
        <v>0</v>
      </c>
      <c r="U38" s="80">
        <f t="shared" si="8"/>
        <v>0</v>
      </c>
      <c r="V38" s="90" t="s">
        <v>386</v>
      </c>
    </row>
    <row r="39" spans="1:22">
      <c r="A39" s="21" t="s">
        <v>176</v>
      </c>
      <c r="B39" s="24" t="s">
        <v>67</v>
      </c>
      <c r="C39" s="23" t="s">
        <v>25</v>
      </c>
      <c r="D39" s="7">
        <f t="shared" ref="D39:E39" si="64">SUM(D40:D42)</f>
        <v>0</v>
      </c>
      <c r="E39" s="7">
        <f t="shared" si="64"/>
        <v>7.07</v>
      </c>
      <c r="F39" s="7">
        <f t="shared" ref="F39:S39" si="65">SUM(F40:F42)</f>
        <v>0</v>
      </c>
      <c r="G39" s="7">
        <f t="shared" si="65"/>
        <v>0</v>
      </c>
      <c r="H39" s="7">
        <f t="shared" si="65"/>
        <v>0</v>
      </c>
      <c r="I39" s="7">
        <f t="shared" si="65"/>
        <v>0</v>
      </c>
      <c r="J39" s="7">
        <f t="shared" si="65"/>
        <v>0</v>
      </c>
      <c r="K39" s="7">
        <f t="shared" ref="K39:Q39" si="66">SUM(K40:K42)</f>
        <v>0</v>
      </c>
      <c r="L39" s="7">
        <f t="shared" ref="L39:N39" si="67">SUM(L40:L42)</f>
        <v>0</v>
      </c>
      <c r="M39" s="7">
        <f t="shared" si="66"/>
        <v>0</v>
      </c>
      <c r="N39" s="7">
        <f t="shared" si="67"/>
        <v>0</v>
      </c>
      <c r="O39" s="7">
        <f t="shared" si="66"/>
        <v>0</v>
      </c>
      <c r="P39" s="7">
        <f t="shared" si="66"/>
        <v>0</v>
      </c>
      <c r="Q39" s="7">
        <f t="shared" si="66"/>
        <v>0</v>
      </c>
      <c r="R39" s="7">
        <f t="shared" si="65"/>
        <v>0</v>
      </c>
      <c r="S39" s="7">
        <f t="shared" si="65"/>
        <v>0</v>
      </c>
      <c r="T39" s="7">
        <f>SUM(T40:T42)</f>
        <v>0</v>
      </c>
      <c r="U39" s="28">
        <f t="shared" si="8"/>
        <v>0</v>
      </c>
      <c r="V39" s="86" t="s">
        <v>386</v>
      </c>
    </row>
    <row r="40" spans="1:22" ht="31.5">
      <c r="A40" s="14" t="s">
        <v>177</v>
      </c>
      <c r="B40" s="43" t="s">
        <v>143</v>
      </c>
      <c r="C40" s="19" t="s">
        <v>144</v>
      </c>
      <c r="D40" s="70">
        <v>0</v>
      </c>
      <c r="E40" s="56">
        <v>6.3390000000000004</v>
      </c>
      <c r="F40" s="30">
        <v>0</v>
      </c>
      <c r="G40" s="30">
        <f>6.339-E40</f>
        <v>0</v>
      </c>
      <c r="H40" s="57">
        <f t="shared" si="57"/>
        <v>0</v>
      </c>
      <c r="I40" s="57">
        <f t="shared" si="58"/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29">
        <f t="shared" si="59"/>
        <v>0</v>
      </c>
      <c r="T40" s="30">
        <f>I40-H40</f>
        <v>0</v>
      </c>
      <c r="U40" s="79">
        <f t="shared" si="8"/>
        <v>0</v>
      </c>
      <c r="V40" s="92" t="s">
        <v>442</v>
      </c>
    </row>
    <row r="41" spans="1:22" ht="94.5">
      <c r="A41" s="14" t="s">
        <v>178</v>
      </c>
      <c r="B41" s="43" t="s">
        <v>179</v>
      </c>
      <c r="C41" s="19" t="s">
        <v>180</v>
      </c>
      <c r="D41" s="70">
        <v>0</v>
      </c>
      <c r="E41" s="70">
        <v>0.65600000000000003</v>
      </c>
      <c r="F41" s="30">
        <v>0</v>
      </c>
      <c r="G41" s="30">
        <v>0</v>
      </c>
      <c r="H41" s="57">
        <f t="shared" si="57"/>
        <v>0</v>
      </c>
      <c r="I41" s="57">
        <f t="shared" si="58"/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29">
        <f t="shared" si="59"/>
        <v>0</v>
      </c>
      <c r="T41" s="30">
        <f t="shared" ref="T41:T44" si="68">I41-H41</f>
        <v>0</v>
      </c>
      <c r="U41" s="79">
        <f t="shared" si="8"/>
        <v>0</v>
      </c>
      <c r="V41" s="92" t="s">
        <v>443</v>
      </c>
    </row>
    <row r="42" spans="1:22" ht="47.25" customHeight="1">
      <c r="A42" s="14" t="s">
        <v>181</v>
      </c>
      <c r="B42" s="43" t="s">
        <v>182</v>
      </c>
      <c r="C42" s="19" t="s">
        <v>183</v>
      </c>
      <c r="D42" s="70">
        <v>0</v>
      </c>
      <c r="E42" s="70">
        <v>7.4999999999999997E-2</v>
      </c>
      <c r="F42" s="30">
        <v>0</v>
      </c>
      <c r="G42" s="30">
        <v>0</v>
      </c>
      <c r="H42" s="57">
        <f t="shared" si="57"/>
        <v>0</v>
      </c>
      <c r="I42" s="57">
        <f t="shared" si="58"/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29">
        <f t="shared" si="59"/>
        <v>0</v>
      </c>
      <c r="T42" s="30">
        <f t="shared" si="68"/>
        <v>0</v>
      </c>
      <c r="U42" s="79">
        <f t="shared" si="8"/>
        <v>0</v>
      </c>
      <c r="V42" s="92" t="s">
        <v>443</v>
      </c>
    </row>
    <row r="43" spans="1:22" ht="31.5" customHeight="1">
      <c r="A43" s="40" t="s">
        <v>184</v>
      </c>
      <c r="B43" s="41" t="s">
        <v>185</v>
      </c>
      <c r="C43" s="42" t="s">
        <v>25</v>
      </c>
      <c r="D43" s="54">
        <f t="shared" ref="D43:T43" si="69">SUM(D44)</f>
        <v>0</v>
      </c>
      <c r="E43" s="54">
        <f t="shared" si="69"/>
        <v>0</v>
      </c>
      <c r="F43" s="54">
        <f t="shared" si="69"/>
        <v>0</v>
      </c>
      <c r="G43" s="54">
        <f t="shared" si="69"/>
        <v>0</v>
      </c>
      <c r="H43" s="54">
        <f t="shared" si="69"/>
        <v>0</v>
      </c>
      <c r="I43" s="54">
        <f t="shared" si="69"/>
        <v>0</v>
      </c>
      <c r="J43" s="54">
        <f t="shared" si="69"/>
        <v>0</v>
      </c>
      <c r="K43" s="54">
        <f t="shared" si="69"/>
        <v>0</v>
      </c>
      <c r="L43" s="54">
        <f t="shared" si="69"/>
        <v>0</v>
      </c>
      <c r="M43" s="54">
        <f t="shared" si="69"/>
        <v>0</v>
      </c>
      <c r="N43" s="54">
        <f t="shared" si="69"/>
        <v>0</v>
      </c>
      <c r="O43" s="54">
        <f t="shared" si="69"/>
        <v>0</v>
      </c>
      <c r="P43" s="54">
        <f t="shared" si="69"/>
        <v>0</v>
      </c>
      <c r="Q43" s="54">
        <f t="shared" si="69"/>
        <v>0</v>
      </c>
      <c r="R43" s="54">
        <f t="shared" si="69"/>
        <v>0</v>
      </c>
      <c r="S43" s="54">
        <f t="shared" si="69"/>
        <v>0</v>
      </c>
      <c r="T43" s="54">
        <f t="shared" si="69"/>
        <v>0</v>
      </c>
      <c r="U43" s="82">
        <f t="shared" si="8"/>
        <v>0</v>
      </c>
      <c r="V43" s="90" t="s">
        <v>386</v>
      </c>
    </row>
    <row r="44" spans="1:22">
      <c r="A44" s="31" t="s">
        <v>26</v>
      </c>
      <c r="B44" s="31" t="s">
        <v>26</v>
      </c>
      <c r="C44" s="31" t="s">
        <v>26</v>
      </c>
      <c r="D44" s="70">
        <v>0</v>
      </c>
      <c r="E44" s="71">
        <v>0</v>
      </c>
      <c r="F44" s="30">
        <v>0</v>
      </c>
      <c r="G44" s="30">
        <v>0</v>
      </c>
      <c r="H44" s="57">
        <f t="shared" si="57"/>
        <v>0</v>
      </c>
      <c r="I44" s="57">
        <f t="shared" si="58"/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29">
        <f t="shared" si="59"/>
        <v>0</v>
      </c>
      <c r="T44" s="30">
        <f t="shared" si="68"/>
        <v>0</v>
      </c>
      <c r="U44" s="79">
        <f t="shared" si="8"/>
        <v>0</v>
      </c>
      <c r="V44" s="92" t="s">
        <v>444</v>
      </c>
    </row>
    <row r="45" spans="1:22" ht="31.5">
      <c r="A45" s="37" t="s">
        <v>186</v>
      </c>
      <c r="B45" s="38" t="s">
        <v>187</v>
      </c>
      <c r="C45" s="39" t="s">
        <v>25</v>
      </c>
      <c r="D45" s="52">
        <f t="shared" ref="D45:T45" si="70">SUM(D46,D48)</f>
        <v>0</v>
      </c>
      <c r="E45" s="52">
        <f t="shared" si="70"/>
        <v>0</v>
      </c>
      <c r="F45" s="52">
        <f t="shared" si="70"/>
        <v>0</v>
      </c>
      <c r="G45" s="52">
        <f t="shared" si="70"/>
        <v>0</v>
      </c>
      <c r="H45" s="52">
        <f t="shared" si="70"/>
        <v>0</v>
      </c>
      <c r="I45" s="52">
        <f t="shared" si="70"/>
        <v>0</v>
      </c>
      <c r="J45" s="52">
        <f t="shared" si="70"/>
        <v>0</v>
      </c>
      <c r="K45" s="52">
        <f t="shared" ref="K45:Q45" si="71">SUM(K46,K48)</f>
        <v>0</v>
      </c>
      <c r="L45" s="52">
        <f t="shared" ref="L45:N45" si="72">SUM(L46,L48)</f>
        <v>0</v>
      </c>
      <c r="M45" s="52">
        <f t="shared" si="71"/>
        <v>0</v>
      </c>
      <c r="N45" s="52">
        <f t="shared" si="72"/>
        <v>0</v>
      </c>
      <c r="O45" s="52">
        <f t="shared" si="71"/>
        <v>0</v>
      </c>
      <c r="P45" s="52">
        <f t="shared" si="71"/>
        <v>0</v>
      </c>
      <c r="Q45" s="52">
        <f t="shared" si="71"/>
        <v>0</v>
      </c>
      <c r="R45" s="52">
        <f t="shared" si="70"/>
        <v>0</v>
      </c>
      <c r="S45" s="52">
        <f t="shared" si="70"/>
        <v>0</v>
      </c>
      <c r="T45" s="52">
        <f t="shared" si="70"/>
        <v>0</v>
      </c>
      <c r="U45" s="76">
        <f t="shared" si="8"/>
        <v>0</v>
      </c>
      <c r="V45" s="89" t="s">
        <v>386</v>
      </c>
    </row>
    <row r="46" spans="1:22" ht="63" customHeight="1">
      <c r="A46" s="40" t="s">
        <v>188</v>
      </c>
      <c r="B46" s="41" t="s">
        <v>189</v>
      </c>
      <c r="C46" s="42" t="s">
        <v>25</v>
      </c>
      <c r="D46" s="54">
        <f t="shared" ref="D46:T46" si="73">SUM(D47)</f>
        <v>0</v>
      </c>
      <c r="E46" s="54">
        <f t="shared" si="73"/>
        <v>0</v>
      </c>
      <c r="F46" s="54">
        <f t="shared" si="73"/>
        <v>0</v>
      </c>
      <c r="G46" s="54">
        <f t="shared" si="73"/>
        <v>0</v>
      </c>
      <c r="H46" s="54">
        <f t="shared" si="73"/>
        <v>0</v>
      </c>
      <c r="I46" s="54">
        <f t="shared" si="73"/>
        <v>0</v>
      </c>
      <c r="J46" s="54">
        <f t="shared" si="73"/>
        <v>0</v>
      </c>
      <c r="K46" s="54">
        <f t="shared" si="73"/>
        <v>0</v>
      </c>
      <c r="L46" s="54">
        <f t="shared" si="73"/>
        <v>0</v>
      </c>
      <c r="M46" s="54">
        <f t="shared" si="73"/>
        <v>0</v>
      </c>
      <c r="N46" s="54">
        <f t="shared" si="73"/>
        <v>0</v>
      </c>
      <c r="O46" s="54">
        <f t="shared" si="73"/>
        <v>0</v>
      </c>
      <c r="P46" s="54">
        <f t="shared" si="73"/>
        <v>0</v>
      </c>
      <c r="Q46" s="54">
        <f t="shared" si="73"/>
        <v>0</v>
      </c>
      <c r="R46" s="54">
        <f t="shared" si="73"/>
        <v>0</v>
      </c>
      <c r="S46" s="54">
        <f t="shared" si="73"/>
        <v>0</v>
      </c>
      <c r="T46" s="54">
        <f t="shared" si="73"/>
        <v>0</v>
      </c>
      <c r="U46" s="82">
        <f t="shared" si="8"/>
        <v>0</v>
      </c>
      <c r="V46" s="90" t="s">
        <v>386</v>
      </c>
    </row>
    <row r="47" spans="1:22">
      <c r="A47" s="31" t="s">
        <v>26</v>
      </c>
      <c r="B47" s="31" t="s">
        <v>26</v>
      </c>
      <c r="C47" s="31" t="s">
        <v>26</v>
      </c>
      <c r="D47" s="70">
        <v>0</v>
      </c>
      <c r="E47" s="71">
        <v>0</v>
      </c>
      <c r="F47" s="30">
        <v>0</v>
      </c>
      <c r="G47" s="30">
        <v>0</v>
      </c>
      <c r="H47" s="57">
        <f t="shared" si="57"/>
        <v>0</v>
      </c>
      <c r="I47" s="57">
        <f t="shared" si="58"/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29">
        <f t="shared" si="59"/>
        <v>0</v>
      </c>
      <c r="T47" s="30">
        <f t="shared" ref="T47" si="74">I47-H47</f>
        <v>0</v>
      </c>
      <c r="U47" s="79">
        <f t="shared" si="8"/>
        <v>0</v>
      </c>
      <c r="V47" s="92" t="s">
        <v>444</v>
      </c>
    </row>
    <row r="48" spans="1:22" ht="31.5">
      <c r="A48" s="40" t="s">
        <v>190</v>
      </c>
      <c r="B48" s="41" t="s">
        <v>191</v>
      </c>
      <c r="C48" s="42" t="s">
        <v>25</v>
      </c>
      <c r="D48" s="54">
        <f t="shared" ref="D48:T48" si="75">SUM(D49)</f>
        <v>0</v>
      </c>
      <c r="E48" s="54">
        <f t="shared" si="75"/>
        <v>0</v>
      </c>
      <c r="F48" s="54">
        <f t="shared" si="75"/>
        <v>0</v>
      </c>
      <c r="G48" s="54">
        <f t="shared" si="75"/>
        <v>0</v>
      </c>
      <c r="H48" s="54">
        <f t="shared" si="75"/>
        <v>0</v>
      </c>
      <c r="I48" s="54">
        <f t="shared" si="75"/>
        <v>0</v>
      </c>
      <c r="J48" s="54">
        <f t="shared" si="75"/>
        <v>0</v>
      </c>
      <c r="K48" s="54">
        <f t="shared" si="75"/>
        <v>0</v>
      </c>
      <c r="L48" s="54">
        <f t="shared" si="75"/>
        <v>0</v>
      </c>
      <c r="M48" s="54">
        <f t="shared" si="75"/>
        <v>0</v>
      </c>
      <c r="N48" s="54">
        <f t="shared" si="75"/>
        <v>0</v>
      </c>
      <c r="O48" s="54">
        <f t="shared" si="75"/>
        <v>0</v>
      </c>
      <c r="P48" s="54">
        <f t="shared" si="75"/>
        <v>0</v>
      </c>
      <c r="Q48" s="54">
        <f t="shared" si="75"/>
        <v>0</v>
      </c>
      <c r="R48" s="54">
        <f t="shared" si="75"/>
        <v>0</v>
      </c>
      <c r="S48" s="54">
        <f t="shared" si="75"/>
        <v>0</v>
      </c>
      <c r="T48" s="54">
        <f t="shared" si="75"/>
        <v>0</v>
      </c>
      <c r="U48" s="82">
        <f t="shared" si="8"/>
        <v>0</v>
      </c>
      <c r="V48" s="90" t="s">
        <v>386</v>
      </c>
    </row>
    <row r="49" spans="1:22">
      <c r="A49" s="31" t="s">
        <v>26</v>
      </c>
      <c r="B49" s="31" t="s">
        <v>26</v>
      </c>
      <c r="C49" s="31" t="s">
        <v>26</v>
      </c>
      <c r="D49" s="70">
        <v>0</v>
      </c>
      <c r="E49" s="71">
        <v>0</v>
      </c>
      <c r="F49" s="30">
        <v>0</v>
      </c>
      <c r="G49" s="30">
        <v>0</v>
      </c>
      <c r="H49" s="57">
        <f t="shared" si="57"/>
        <v>0</v>
      </c>
      <c r="I49" s="57">
        <f t="shared" si="58"/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29">
        <f t="shared" si="59"/>
        <v>0</v>
      </c>
      <c r="T49" s="30">
        <f t="shared" ref="T49" si="76">I49-H49</f>
        <v>0</v>
      </c>
      <c r="U49" s="79">
        <f t="shared" si="8"/>
        <v>0</v>
      </c>
      <c r="V49" s="92" t="s">
        <v>444</v>
      </c>
    </row>
    <row r="50" spans="1:22" ht="47.25">
      <c r="A50" s="37" t="s">
        <v>192</v>
      </c>
      <c r="B50" s="38" t="s">
        <v>193</v>
      </c>
      <c r="C50" s="39" t="s">
        <v>25</v>
      </c>
      <c r="D50" s="52">
        <f t="shared" ref="D50:T50" si="77">SUM(D51,D58)</f>
        <v>0</v>
      </c>
      <c r="E50" s="52">
        <f t="shared" si="77"/>
        <v>0</v>
      </c>
      <c r="F50" s="52">
        <f t="shared" si="77"/>
        <v>0</v>
      </c>
      <c r="G50" s="52">
        <f t="shared" si="77"/>
        <v>0</v>
      </c>
      <c r="H50" s="52">
        <f t="shared" si="77"/>
        <v>0</v>
      </c>
      <c r="I50" s="52">
        <f t="shared" si="77"/>
        <v>0</v>
      </c>
      <c r="J50" s="52">
        <f t="shared" si="77"/>
        <v>0</v>
      </c>
      <c r="K50" s="52">
        <f t="shared" ref="K50:Q50" si="78">SUM(K51,K58)</f>
        <v>0</v>
      </c>
      <c r="L50" s="52">
        <f t="shared" ref="L50:N50" si="79">SUM(L51,L58)</f>
        <v>0</v>
      </c>
      <c r="M50" s="52">
        <f t="shared" si="78"/>
        <v>0</v>
      </c>
      <c r="N50" s="52">
        <f t="shared" si="79"/>
        <v>0</v>
      </c>
      <c r="O50" s="52">
        <f t="shared" si="78"/>
        <v>0</v>
      </c>
      <c r="P50" s="52">
        <f t="shared" si="78"/>
        <v>0</v>
      </c>
      <c r="Q50" s="52">
        <f t="shared" si="78"/>
        <v>0</v>
      </c>
      <c r="R50" s="52">
        <f t="shared" si="77"/>
        <v>0</v>
      </c>
      <c r="S50" s="52">
        <f t="shared" si="77"/>
        <v>0</v>
      </c>
      <c r="T50" s="52">
        <f t="shared" si="77"/>
        <v>0</v>
      </c>
      <c r="U50" s="76">
        <f t="shared" si="8"/>
        <v>0</v>
      </c>
      <c r="V50" s="89" t="s">
        <v>386</v>
      </c>
    </row>
    <row r="51" spans="1:22" ht="31.5">
      <c r="A51" s="40" t="s">
        <v>194</v>
      </c>
      <c r="B51" s="41" t="s">
        <v>195</v>
      </c>
      <c r="C51" s="42" t="s">
        <v>25</v>
      </c>
      <c r="D51" s="54">
        <f t="shared" ref="D51:T51" si="80">SUM(D52,D54,D56)</f>
        <v>0</v>
      </c>
      <c r="E51" s="54">
        <f t="shared" si="80"/>
        <v>0</v>
      </c>
      <c r="F51" s="54">
        <f t="shared" si="80"/>
        <v>0</v>
      </c>
      <c r="G51" s="54">
        <f t="shared" si="80"/>
        <v>0</v>
      </c>
      <c r="H51" s="54">
        <f t="shared" si="80"/>
        <v>0</v>
      </c>
      <c r="I51" s="54">
        <f t="shared" si="80"/>
        <v>0</v>
      </c>
      <c r="J51" s="54">
        <f t="shared" si="80"/>
        <v>0</v>
      </c>
      <c r="K51" s="54">
        <f t="shared" ref="K51:Q51" si="81">SUM(K52,K54,K56)</f>
        <v>0</v>
      </c>
      <c r="L51" s="54">
        <f t="shared" ref="L51:N51" si="82">SUM(L52,L54,L56)</f>
        <v>0</v>
      </c>
      <c r="M51" s="54">
        <f t="shared" si="81"/>
        <v>0</v>
      </c>
      <c r="N51" s="54">
        <f t="shared" si="82"/>
        <v>0</v>
      </c>
      <c r="O51" s="54">
        <f t="shared" si="81"/>
        <v>0</v>
      </c>
      <c r="P51" s="54">
        <f t="shared" si="81"/>
        <v>0</v>
      </c>
      <c r="Q51" s="54">
        <f t="shared" si="81"/>
        <v>0</v>
      </c>
      <c r="R51" s="54">
        <f t="shared" si="80"/>
        <v>0</v>
      </c>
      <c r="S51" s="54">
        <f t="shared" si="80"/>
        <v>0</v>
      </c>
      <c r="T51" s="54">
        <f t="shared" si="80"/>
        <v>0</v>
      </c>
      <c r="U51" s="82">
        <f t="shared" si="8"/>
        <v>0</v>
      </c>
      <c r="V51" s="90" t="s">
        <v>386</v>
      </c>
    </row>
    <row r="52" spans="1:22" ht="94.5" customHeight="1">
      <c r="A52" s="44" t="s">
        <v>196</v>
      </c>
      <c r="B52" s="45" t="s">
        <v>197</v>
      </c>
      <c r="C52" s="46" t="s">
        <v>25</v>
      </c>
      <c r="D52" s="55">
        <f t="shared" ref="D52:T52" si="83">SUM(D53)</f>
        <v>0</v>
      </c>
      <c r="E52" s="55">
        <f t="shared" si="83"/>
        <v>0</v>
      </c>
      <c r="F52" s="55">
        <f t="shared" si="83"/>
        <v>0</v>
      </c>
      <c r="G52" s="55">
        <f t="shared" si="83"/>
        <v>0</v>
      </c>
      <c r="H52" s="55">
        <f t="shared" si="83"/>
        <v>0</v>
      </c>
      <c r="I52" s="55">
        <f t="shared" si="83"/>
        <v>0</v>
      </c>
      <c r="J52" s="55">
        <f t="shared" si="83"/>
        <v>0</v>
      </c>
      <c r="K52" s="55">
        <f t="shared" si="83"/>
        <v>0</v>
      </c>
      <c r="L52" s="55">
        <f t="shared" si="83"/>
        <v>0</v>
      </c>
      <c r="M52" s="55">
        <f t="shared" si="83"/>
        <v>0</v>
      </c>
      <c r="N52" s="55">
        <f t="shared" si="83"/>
        <v>0</v>
      </c>
      <c r="O52" s="55">
        <f t="shared" si="83"/>
        <v>0</v>
      </c>
      <c r="P52" s="55">
        <f t="shared" si="83"/>
        <v>0</v>
      </c>
      <c r="Q52" s="55">
        <f t="shared" si="83"/>
        <v>0</v>
      </c>
      <c r="R52" s="55">
        <f t="shared" si="83"/>
        <v>0</v>
      </c>
      <c r="S52" s="55">
        <f t="shared" si="83"/>
        <v>0</v>
      </c>
      <c r="T52" s="55">
        <f t="shared" si="83"/>
        <v>0</v>
      </c>
      <c r="U52" s="74">
        <f t="shared" si="8"/>
        <v>0</v>
      </c>
      <c r="V52" s="93" t="s">
        <v>386</v>
      </c>
    </row>
    <row r="53" spans="1:22">
      <c r="A53" s="31" t="s">
        <v>26</v>
      </c>
      <c r="B53" s="31" t="s">
        <v>26</v>
      </c>
      <c r="C53" s="31" t="s">
        <v>26</v>
      </c>
      <c r="D53" s="70">
        <v>0</v>
      </c>
      <c r="E53" s="71">
        <v>0</v>
      </c>
      <c r="F53" s="30">
        <v>0</v>
      </c>
      <c r="G53" s="30">
        <v>0</v>
      </c>
      <c r="H53" s="57">
        <f t="shared" si="57"/>
        <v>0</v>
      </c>
      <c r="I53" s="57">
        <f t="shared" si="58"/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29">
        <f t="shared" si="59"/>
        <v>0</v>
      </c>
      <c r="T53" s="30">
        <f t="shared" ref="T53" si="84">I53-H53</f>
        <v>0</v>
      </c>
      <c r="U53" s="79">
        <f t="shared" si="8"/>
        <v>0</v>
      </c>
      <c r="V53" s="92" t="s">
        <v>444</v>
      </c>
    </row>
    <row r="54" spans="1:22" ht="78.75" customHeight="1">
      <c r="A54" s="44" t="s">
        <v>198</v>
      </c>
      <c r="B54" s="45" t="s">
        <v>199</v>
      </c>
      <c r="C54" s="46" t="s">
        <v>25</v>
      </c>
      <c r="D54" s="55">
        <f t="shared" ref="D54:T54" si="85">SUM(D55)</f>
        <v>0</v>
      </c>
      <c r="E54" s="55">
        <f t="shared" si="85"/>
        <v>0</v>
      </c>
      <c r="F54" s="55">
        <f t="shared" si="85"/>
        <v>0</v>
      </c>
      <c r="G54" s="55">
        <f t="shared" si="85"/>
        <v>0</v>
      </c>
      <c r="H54" s="55">
        <f t="shared" si="85"/>
        <v>0</v>
      </c>
      <c r="I54" s="55">
        <f t="shared" si="85"/>
        <v>0</v>
      </c>
      <c r="J54" s="55">
        <f t="shared" si="85"/>
        <v>0</v>
      </c>
      <c r="K54" s="55">
        <f t="shared" si="85"/>
        <v>0</v>
      </c>
      <c r="L54" s="55">
        <f t="shared" si="85"/>
        <v>0</v>
      </c>
      <c r="M54" s="55">
        <f t="shared" si="85"/>
        <v>0</v>
      </c>
      <c r="N54" s="55">
        <f t="shared" si="85"/>
        <v>0</v>
      </c>
      <c r="O54" s="55">
        <f t="shared" si="85"/>
        <v>0</v>
      </c>
      <c r="P54" s="55">
        <f t="shared" si="85"/>
        <v>0</v>
      </c>
      <c r="Q54" s="55">
        <f t="shared" si="85"/>
        <v>0</v>
      </c>
      <c r="R54" s="55">
        <f t="shared" si="85"/>
        <v>0</v>
      </c>
      <c r="S54" s="55">
        <f t="shared" si="85"/>
        <v>0</v>
      </c>
      <c r="T54" s="55">
        <f t="shared" si="85"/>
        <v>0</v>
      </c>
      <c r="U54" s="74">
        <f t="shared" si="8"/>
        <v>0</v>
      </c>
      <c r="V54" s="93" t="s">
        <v>386</v>
      </c>
    </row>
    <row r="55" spans="1:22">
      <c r="A55" s="31" t="s">
        <v>26</v>
      </c>
      <c r="B55" s="31" t="s">
        <v>26</v>
      </c>
      <c r="C55" s="31" t="s">
        <v>26</v>
      </c>
      <c r="D55" s="70">
        <v>0</v>
      </c>
      <c r="E55" s="71">
        <v>0</v>
      </c>
      <c r="F55" s="30">
        <v>0</v>
      </c>
      <c r="G55" s="30">
        <v>0</v>
      </c>
      <c r="H55" s="57">
        <f t="shared" si="57"/>
        <v>0</v>
      </c>
      <c r="I55" s="57">
        <f t="shared" si="58"/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29">
        <f t="shared" si="59"/>
        <v>0</v>
      </c>
      <c r="T55" s="30">
        <f t="shared" ref="T55" si="86">I55-H55</f>
        <v>0</v>
      </c>
      <c r="U55" s="79">
        <f t="shared" si="8"/>
        <v>0</v>
      </c>
      <c r="V55" s="92" t="s">
        <v>444</v>
      </c>
    </row>
    <row r="56" spans="1:22" ht="94.5" customHeight="1">
      <c r="A56" s="44" t="s">
        <v>200</v>
      </c>
      <c r="B56" s="45" t="s">
        <v>201</v>
      </c>
      <c r="C56" s="46" t="s">
        <v>25</v>
      </c>
      <c r="D56" s="55">
        <f t="shared" ref="D56:T56" si="87">SUM(D57)</f>
        <v>0</v>
      </c>
      <c r="E56" s="55">
        <f t="shared" si="87"/>
        <v>0</v>
      </c>
      <c r="F56" s="55">
        <f t="shared" si="87"/>
        <v>0</v>
      </c>
      <c r="G56" s="55">
        <f t="shared" si="87"/>
        <v>0</v>
      </c>
      <c r="H56" s="55">
        <f t="shared" si="87"/>
        <v>0</v>
      </c>
      <c r="I56" s="55">
        <f t="shared" si="87"/>
        <v>0</v>
      </c>
      <c r="J56" s="55">
        <f t="shared" si="87"/>
        <v>0</v>
      </c>
      <c r="K56" s="55">
        <f t="shared" si="87"/>
        <v>0</v>
      </c>
      <c r="L56" s="55">
        <f t="shared" si="87"/>
        <v>0</v>
      </c>
      <c r="M56" s="55">
        <f t="shared" si="87"/>
        <v>0</v>
      </c>
      <c r="N56" s="55">
        <f t="shared" si="87"/>
        <v>0</v>
      </c>
      <c r="O56" s="55">
        <f t="shared" si="87"/>
        <v>0</v>
      </c>
      <c r="P56" s="55">
        <f t="shared" si="87"/>
        <v>0</v>
      </c>
      <c r="Q56" s="55">
        <f t="shared" si="87"/>
        <v>0</v>
      </c>
      <c r="R56" s="55">
        <f t="shared" si="87"/>
        <v>0</v>
      </c>
      <c r="S56" s="55">
        <f t="shared" si="87"/>
        <v>0</v>
      </c>
      <c r="T56" s="55">
        <f t="shared" si="87"/>
        <v>0</v>
      </c>
      <c r="U56" s="74">
        <f t="shared" si="8"/>
        <v>0</v>
      </c>
      <c r="V56" s="93" t="s">
        <v>386</v>
      </c>
    </row>
    <row r="57" spans="1:22">
      <c r="A57" s="31" t="s">
        <v>26</v>
      </c>
      <c r="B57" s="31" t="s">
        <v>26</v>
      </c>
      <c r="C57" s="31" t="s">
        <v>26</v>
      </c>
      <c r="D57" s="70">
        <v>0</v>
      </c>
      <c r="E57" s="71">
        <v>0</v>
      </c>
      <c r="F57" s="30">
        <v>0</v>
      </c>
      <c r="G57" s="30">
        <v>0</v>
      </c>
      <c r="H57" s="57">
        <f t="shared" si="57"/>
        <v>0</v>
      </c>
      <c r="I57" s="57">
        <f t="shared" si="58"/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29">
        <f t="shared" si="59"/>
        <v>0</v>
      </c>
      <c r="T57" s="30">
        <f t="shared" ref="T57" si="88">I57-H57</f>
        <v>0</v>
      </c>
      <c r="U57" s="79">
        <f t="shared" si="8"/>
        <v>0</v>
      </c>
      <c r="V57" s="92" t="s">
        <v>444</v>
      </c>
    </row>
    <row r="58" spans="1:22" ht="31.5">
      <c r="A58" s="40" t="s">
        <v>202</v>
      </c>
      <c r="B58" s="41" t="s">
        <v>195</v>
      </c>
      <c r="C58" s="42" t="s">
        <v>25</v>
      </c>
      <c r="D58" s="54">
        <f t="shared" ref="D58:T58" si="89">SUM(D59,D61,D63)</f>
        <v>0</v>
      </c>
      <c r="E58" s="54">
        <f t="shared" si="89"/>
        <v>0</v>
      </c>
      <c r="F58" s="54">
        <f t="shared" si="89"/>
        <v>0</v>
      </c>
      <c r="G58" s="54">
        <f t="shared" si="89"/>
        <v>0</v>
      </c>
      <c r="H58" s="54">
        <f t="shared" si="89"/>
        <v>0</v>
      </c>
      <c r="I58" s="54">
        <f t="shared" si="89"/>
        <v>0</v>
      </c>
      <c r="J58" s="54">
        <f t="shared" si="89"/>
        <v>0</v>
      </c>
      <c r="K58" s="54">
        <f t="shared" ref="K58:Q58" si="90">SUM(K59,K61,K63)</f>
        <v>0</v>
      </c>
      <c r="L58" s="54">
        <f t="shared" ref="L58:N58" si="91">SUM(L59,L61,L63)</f>
        <v>0</v>
      </c>
      <c r="M58" s="54">
        <f t="shared" si="90"/>
        <v>0</v>
      </c>
      <c r="N58" s="54">
        <f t="shared" si="91"/>
        <v>0</v>
      </c>
      <c r="O58" s="54">
        <f t="shared" si="90"/>
        <v>0</v>
      </c>
      <c r="P58" s="54">
        <f t="shared" si="90"/>
        <v>0</v>
      </c>
      <c r="Q58" s="54">
        <f t="shared" si="90"/>
        <v>0</v>
      </c>
      <c r="R58" s="54">
        <f t="shared" si="89"/>
        <v>0</v>
      </c>
      <c r="S58" s="54">
        <f t="shared" si="89"/>
        <v>0</v>
      </c>
      <c r="T58" s="54">
        <f t="shared" si="89"/>
        <v>0</v>
      </c>
      <c r="U58" s="82">
        <f t="shared" si="8"/>
        <v>0</v>
      </c>
      <c r="V58" s="90" t="s">
        <v>386</v>
      </c>
    </row>
    <row r="59" spans="1:22" ht="94.5" customHeight="1">
      <c r="A59" s="44" t="s">
        <v>203</v>
      </c>
      <c r="B59" s="45" t="s">
        <v>197</v>
      </c>
      <c r="C59" s="46" t="s">
        <v>25</v>
      </c>
      <c r="D59" s="55">
        <f t="shared" ref="D59:T59" si="92">SUM(D60)</f>
        <v>0</v>
      </c>
      <c r="E59" s="55">
        <f t="shared" si="92"/>
        <v>0</v>
      </c>
      <c r="F59" s="55">
        <f t="shared" si="92"/>
        <v>0</v>
      </c>
      <c r="G59" s="55">
        <f t="shared" si="92"/>
        <v>0</v>
      </c>
      <c r="H59" s="55">
        <f t="shared" si="92"/>
        <v>0</v>
      </c>
      <c r="I59" s="55">
        <f t="shared" si="92"/>
        <v>0</v>
      </c>
      <c r="J59" s="55">
        <f t="shared" si="92"/>
        <v>0</v>
      </c>
      <c r="K59" s="55">
        <f t="shared" si="92"/>
        <v>0</v>
      </c>
      <c r="L59" s="55">
        <f t="shared" si="92"/>
        <v>0</v>
      </c>
      <c r="M59" s="55">
        <f t="shared" si="92"/>
        <v>0</v>
      </c>
      <c r="N59" s="55">
        <f t="shared" si="92"/>
        <v>0</v>
      </c>
      <c r="O59" s="55">
        <f t="shared" si="92"/>
        <v>0</v>
      </c>
      <c r="P59" s="55">
        <f t="shared" si="92"/>
        <v>0</v>
      </c>
      <c r="Q59" s="55">
        <f t="shared" si="92"/>
        <v>0</v>
      </c>
      <c r="R59" s="55">
        <f t="shared" si="92"/>
        <v>0</v>
      </c>
      <c r="S59" s="55">
        <f t="shared" si="92"/>
        <v>0</v>
      </c>
      <c r="T59" s="55">
        <f t="shared" si="92"/>
        <v>0</v>
      </c>
      <c r="U59" s="74">
        <f t="shared" si="8"/>
        <v>0</v>
      </c>
      <c r="V59" s="93" t="s">
        <v>386</v>
      </c>
    </row>
    <row r="60" spans="1:22">
      <c r="A60" s="31" t="s">
        <v>26</v>
      </c>
      <c r="B60" s="31" t="s">
        <v>26</v>
      </c>
      <c r="C60" s="31" t="s">
        <v>26</v>
      </c>
      <c r="D60" s="70">
        <v>0</v>
      </c>
      <c r="E60" s="71">
        <v>0</v>
      </c>
      <c r="F60" s="30">
        <v>0</v>
      </c>
      <c r="G60" s="30">
        <v>0</v>
      </c>
      <c r="H60" s="57">
        <f t="shared" si="57"/>
        <v>0</v>
      </c>
      <c r="I60" s="57">
        <f t="shared" si="58"/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29">
        <f t="shared" si="59"/>
        <v>0</v>
      </c>
      <c r="T60" s="30">
        <f t="shared" ref="T60:T64" si="93">I60-H60</f>
        <v>0</v>
      </c>
      <c r="U60" s="79">
        <f t="shared" si="8"/>
        <v>0</v>
      </c>
      <c r="V60" s="92" t="s">
        <v>444</v>
      </c>
    </row>
    <row r="61" spans="1:22" ht="78.75" customHeight="1">
      <c r="A61" s="44" t="s">
        <v>204</v>
      </c>
      <c r="B61" s="45" t="s">
        <v>199</v>
      </c>
      <c r="C61" s="46" t="s">
        <v>25</v>
      </c>
      <c r="D61" s="55">
        <f t="shared" ref="D61:T61" si="94">SUM(D62)</f>
        <v>0</v>
      </c>
      <c r="E61" s="55">
        <f t="shared" si="94"/>
        <v>0</v>
      </c>
      <c r="F61" s="55">
        <f t="shared" si="94"/>
        <v>0</v>
      </c>
      <c r="G61" s="55">
        <f t="shared" si="94"/>
        <v>0</v>
      </c>
      <c r="H61" s="55">
        <f t="shared" si="94"/>
        <v>0</v>
      </c>
      <c r="I61" s="55">
        <f t="shared" si="94"/>
        <v>0</v>
      </c>
      <c r="J61" s="55">
        <f t="shared" si="94"/>
        <v>0</v>
      </c>
      <c r="K61" s="55">
        <f t="shared" si="94"/>
        <v>0</v>
      </c>
      <c r="L61" s="55">
        <f t="shared" si="94"/>
        <v>0</v>
      </c>
      <c r="M61" s="55">
        <f t="shared" si="94"/>
        <v>0</v>
      </c>
      <c r="N61" s="55">
        <f t="shared" si="94"/>
        <v>0</v>
      </c>
      <c r="O61" s="55">
        <f t="shared" si="94"/>
        <v>0</v>
      </c>
      <c r="P61" s="55">
        <f t="shared" si="94"/>
        <v>0</v>
      </c>
      <c r="Q61" s="55">
        <f t="shared" si="94"/>
        <v>0</v>
      </c>
      <c r="R61" s="55">
        <f t="shared" si="94"/>
        <v>0</v>
      </c>
      <c r="S61" s="55">
        <f t="shared" si="94"/>
        <v>0</v>
      </c>
      <c r="T61" s="55">
        <f t="shared" si="94"/>
        <v>0</v>
      </c>
      <c r="U61" s="74">
        <f t="shared" si="8"/>
        <v>0</v>
      </c>
      <c r="V61" s="93" t="s">
        <v>386</v>
      </c>
    </row>
    <row r="62" spans="1:22">
      <c r="A62" s="31" t="s">
        <v>26</v>
      </c>
      <c r="B62" s="31" t="s">
        <v>26</v>
      </c>
      <c r="C62" s="31" t="s">
        <v>26</v>
      </c>
      <c r="D62" s="70">
        <v>0</v>
      </c>
      <c r="E62" s="71">
        <v>0</v>
      </c>
      <c r="F62" s="30">
        <v>0</v>
      </c>
      <c r="G62" s="30">
        <v>0</v>
      </c>
      <c r="H62" s="57">
        <f t="shared" si="57"/>
        <v>0</v>
      </c>
      <c r="I62" s="57">
        <f t="shared" si="58"/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29">
        <f t="shared" si="59"/>
        <v>0</v>
      </c>
      <c r="T62" s="30">
        <f t="shared" si="93"/>
        <v>0</v>
      </c>
      <c r="U62" s="79">
        <f t="shared" si="8"/>
        <v>0</v>
      </c>
      <c r="V62" s="92" t="s">
        <v>444</v>
      </c>
    </row>
    <row r="63" spans="1:22" ht="94.5" customHeight="1">
      <c r="A63" s="44" t="s">
        <v>205</v>
      </c>
      <c r="B63" s="45" t="s">
        <v>206</v>
      </c>
      <c r="C63" s="46" t="s">
        <v>25</v>
      </c>
      <c r="D63" s="55">
        <f t="shared" ref="D63:T63" si="95">SUM(D64)</f>
        <v>0</v>
      </c>
      <c r="E63" s="55">
        <f t="shared" si="95"/>
        <v>0</v>
      </c>
      <c r="F63" s="55">
        <f t="shared" si="95"/>
        <v>0</v>
      </c>
      <c r="G63" s="55">
        <f t="shared" si="95"/>
        <v>0</v>
      </c>
      <c r="H63" s="55">
        <f t="shared" si="95"/>
        <v>0</v>
      </c>
      <c r="I63" s="55">
        <f t="shared" si="95"/>
        <v>0</v>
      </c>
      <c r="J63" s="55">
        <f t="shared" si="95"/>
        <v>0</v>
      </c>
      <c r="K63" s="55">
        <f t="shared" si="95"/>
        <v>0</v>
      </c>
      <c r="L63" s="55">
        <f t="shared" si="95"/>
        <v>0</v>
      </c>
      <c r="M63" s="55">
        <f t="shared" si="95"/>
        <v>0</v>
      </c>
      <c r="N63" s="55">
        <f t="shared" si="95"/>
        <v>0</v>
      </c>
      <c r="O63" s="55">
        <f t="shared" si="95"/>
        <v>0</v>
      </c>
      <c r="P63" s="55">
        <f t="shared" si="95"/>
        <v>0</v>
      </c>
      <c r="Q63" s="55">
        <f t="shared" si="95"/>
        <v>0</v>
      </c>
      <c r="R63" s="55">
        <f t="shared" si="95"/>
        <v>0</v>
      </c>
      <c r="S63" s="55">
        <f t="shared" si="95"/>
        <v>0</v>
      </c>
      <c r="T63" s="55">
        <f t="shared" si="95"/>
        <v>0</v>
      </c>
      <c r="U63" s="74">
        <f t="shared" si="8"/>
        <v>0</v>
      </c>
      <c r="V63" s="93" t="s">
        <v>386</v>
      </c>
    </row>
    <row r="64" spans="1:22">
      <c r="A64" s="31" t="s">
        <v>26</v>
      </c>
      <c r="B64" s="31" t="s">
        <v>26</v>
      </c>
      <c r="C64" s="31" t="s">
        <v>26</v>
      </c>
      <c r="D64" s="70">
        <v>0</v>
      </c>
      <c r="E64" s="71">
        <v>0</v>
      </c>
      <c r="F64" s="30">
        <v>0</v>
      </c>
      <c r="G64" s="30">
        <v>0</v>
      </c>
      <c r="H64" s="57">
        <f t="shared" si="57"/>
        <v>0</v>
      </c>
      <c r="I64" s="57">
        <f t="shared" si="58"/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29">
        <f t="shared" si="59"/>
        <v>0</v>
      </c>
      <c r="T64" s="30">
        <f t="shared" si="93"/>
        <v>0</v>
      </c>
      <c r="U64" s="79">
        <f t="shared" si="8"/>
        <v>0</v>
      </c>
      <c r="V64" s="92" t="s">
        <v>444</v>
      </c>
    </row>
    <row r="65" spans="1:22" ht="78.75" customHeight="1">
      <c r="A65" s="37" t="s">
        <v>207</v>
      </c>
      <c r="B65" s="38" t="s">
        <v>208</v>
      </c>
      <c r="C65" s="39" t="s">
        <v>25</v>
      </c>
      <c r="D65" s="52">
        <f t="shared" ref="D65:E65" si="96">SUM(D66,D68)</f>
        <v>0</v>
      </c>
      <c r="E65" s="52">
        <f t="shared" si="96"/>
        <v>0.22500000000000001</v>
      </c>
      <c r="F65" s="52">
        <f t="shared" ref="F65:T65" si="97">SUM(F66,F68)</f>
        <v>0</v>
      </c>
      <c r="G65" s="52">
        <f t="shared" si="97"/>
        <v>0</v>
      </c>
      <c r="H65" s="52">
        <f t="shared" si="97"/>
        <v>0</v>
      </c>
      <c r="I65" s="52">
        <f t="shared" si="97"/>
        <v>0</v>
      </c>
      <c r="J65" s="52">
        <f t="shared" si="97"/>
        <v>0</v>
      </c>
      <c r="K65" s="52">
        <f t="shared" ref="K65:Q65" si="98">SUM(K66,K68)</f>
        <v>0</v>
      </c>
      <c r="L65" s="52">
        <f t="shared" ref="L65:N65" si="99">SUM(L66,L68)</f>
        <v>0</v>
      </c>
      <c r="M65" s="52">
        <f t="shared" si="98"/>
        <v>0</v>
      </c>
      <c r="N65" s="52">
        <f t="shared" si="99"/>
        <v>0</v>
      </c>
      <c r="O65" s="52">
        <f t="shared" si="98"/>
        <v>0</v>
      </c>
      <c r="P65" s="52">
        <f t="shared" si="98"/>
        <v>0</v>
      </c>
      <c r="Q65" s="52">
        <f t="shared" si="98"/>
        <v>0</v>
      </c>
      <c r="R65" s="52">
        <f t="shared" si="97"/>
        <v>0</v>
      </c>
      <c r="S65" s="52">
        <f t="shared" si="97"/>
        <v>0</v>
      </c>
      <c r="T65" s="52">
        <f t="shared" si="97"/>
        <v>0</v>
      </c>
      <c r="U65" s="76">
        <f t="shared" si="8"/>
        <v>0</v>
      </c>
      <c r="V65" s="89" t="s">
        <v>386</v>
      </c>
    </row>
    <row r="66" spans="1:22" ht="63" customHeight="1">
      <c r="A66" s="40" t="s">
        <v>209</v>
      </c>
      <c r="B66" s="41" t="s">
        <v>210</v>
      </c>
      <c r="C66" s="42" t="s">
        <v>25</v>
      </c>
      <c r="D66" s="54">
        <f t="shared" ref="D66:T66" si="100">SUM(D67)</f>
        <v>0</v>
      </c>
      <c r="E66" s="54">
        <f t="shared" si="100"/>
        <v>0</v>
      </c>
      <c r="F66" s="54">
        <f t="shared" si="100"/>
        <v>0</v>
      </c>
      <c r="G66" s="54">
        <f t="shared" si="100"/>
        <v>0</v>
      </c>
      <c r="H66" s="54">
        <f t="shared" si="100"/>
        <v>0</v>
      </c>
      <c r="I66" s="54">
        <f t="shared" si="100"/>
        <v>0</v>
      </c>
      <c r="J66" s="54">
        <f t="shared" si="100"/>
        <v>0</v>
      </c>
      <c r="K66" s="54">
        <f t="shared" si="100"/>
        <v>0</v>
      </c>
      <c r="L66" s="54">
        <f t="shared" si="100"/>
        <v>0</v>
      </c>
      <c r="M66" s="54">
        <f t="shared" si="100"/>
        <v>0</v>
      </c>
      <c r="N66" s="54">
        <f t="shared" si="100"/>
        <v>0</v>
      </c>
      <c r="O66" s="54">
        <f t="shared" si="100"/>
        <v>0</v>
      </c>
      <c r="P66" s="54">
        <f t="shared" si="100"/>
        <v>0</v>
      </c>
      <c r="Q66" s="54">
        <f t="shared" si="100"/>
        <v>0</v>
      </c>
      <c r="R66" s="54">
        <f t="shared" si="100"/>
        <v>0</v>
      </c>
      <c r="S66" s="54">
        <f t="shared" si="100"/>
        <v>0</v>
      </c>
      <c r="T66" s="54">
        <f t="shared" si="100"/>
        <v>0</v>
      </c>
      <c r="U66" s="80">
        <f t="shared" si="8"/>
        <v>0</v>
      </c>
      <c r="V66" s="90" t="s">
        <v>386</v>
      </c>
    </row>
    <row r="67" spans="1:22">
      <c r="A67" s="31" t="s">
        <v>26</v>
      </c>
      <c r="B67" s="31" t="s">
        <v>26</v>
      </c>
      <c r="C67" s="31" t="s">
        <v>26</v>
      </c>
      <c r="D67" s="70">
        <v>0</v>
      </c>
      <c r="E67" s="71">
        <v>0</v>
      </c>
      <c r="F67" s="30">
        <v>0</v>
      </c>
      <c r="G67" s="30">
        <v>0</v>
      </c>
      <c r="H67" s="57">
        <f t="shared" si="57"/>
        <v>0</v>
      </c>
      <c r="I67" s="57">
        <f t="shared" si="58"/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29">
        <f t="shared" si="59"/>
        <v>0</v>
      </c>
      <c r="T67" s="30">
        <f t="shared" ref="T67" si="101">I67-H67</f>
        <v>0</v>
      </c>
      <c r="U67" s="79">
        <f t="shared" si="8"/>
        <v>0</v>
      </c>
      <c r="V67" s="92" t="s">
        <v>444</v>
      </c>
    </row>
    <row r="68" spans="1:22" ht="63" customHeight="1">
      <c r="A68" s="40" t="s">
        <v>211</v>
      </c>
      <c r="B68" s="41" t="s">
        <v>212</v>
      </c>
      <c r="C68" s="42" t="s">
        <v>25</v>
      </c>
      <c r="D68" s="53">
        <f t="shared" ref="D68:S69" si="102">SUM(D69)</f>
        <v>0</v>
      </c>
      <c r="E68" s="53">
        <f t="shared" si="102"/>
        <v>0.22500000000000001</v>
      </c>
      <c r="F68" s="53">
        <f t="shared" si="102"/>
        <v>0</v>
      </c>
      <c r="G68" s="53">
        <f t="shared" si="102"/>
        <v>0</v>
      </c>
      <c r="H68" s="53">
        <f t="shared" si="102"/>
        <v>0</v>
      </c>
      <c r="I68" s="53">
        <f t="shared" si="102"/>
        <v>0</v>
      </c>
      <c r="J68" s="53">
        <f t="shared" si="102"/>
        <v>0</v>
      </c>
      <c r="K68" s="53">
        <f t="shared" si="102"/>
        <v>0</v>
      </c>
      <c r="L68" s="53">
        <f t="shared" si="102"/>
        <v>0</v>
      </c>
      <c r="M68" s="53">
        <f t="shared" si="102"/>
        <v>0</v>
      </c>
      <c r="N68" s="53">
        <f t="shared" si="102"/>
        <v>0</v>
      </c>
      <c r="O68" s="53">
        <f t="shared" si="102"/>
        <v>0</v>
      </c>
      <c r="P68" s="53">
        <f t="shared" si="102"/>
        <v>0</v>
      </c>
      <c r="Q68" s="53">
        <f t="shared" si="102"/>
        <v>0</v>
      </c>
      <c r="R68" s="53">
        <f t="shared" si="102"/>
        <v>0</v>
      </c>
      <c r="S68" s="53">
        <f t="shared" si="102"/>
        <v>0</v>
      </c>
      <c r="T68" s="53">
        <f t="shared" ref="T68" si="103">SUM(T69)</f>
        <v>0</v>
      </c>
      <c r="U68" s="80">
        <f t="shared" si="8"/>
        <v>0</v>
      </c>
      <c r="V68" s="90" t="s">
        <v>386</v>
      </c>
    </row>
    <row r="69" spans="1:22">
      <c r="A69" s="21" t="s">
        <v>213</v>
      </c>
      <c r="B69" s="24" t="s">
        <v>67</v>
      </c>
      <c r="C69" s="23" t="s">
        <v>25</v>
      </c>
      <c r="D69" s="7">
        <f t="shared" si="102"/>
        <v>0</v>
      </c>
      <c r="E69" s="7">
        <f t="shared" si="102"/>
        <v>0.22500000000000001</v>
      </c>
      <c r="F69" s="7">
        <f t="shared" si="102"/>
        <v>0</v>
      </c>
      <c r="G69" s="7">
        <f t="shared" si="102"/>
        <v>0</v>
      </c>
      <c r="H69" s="7">
        <f t="shared" si="102"/>
        <v>0</v>
      </c>
      <c r="I69" s="7">
        <f t="shared" si="102"/>
        <v>0</v>
      </c>
      <c r="J69" s="7">
        <f t="shared" si="102"/>
        <v>0</v>
      </c>
      <c r="K69" s="7">
        <f t="shared" si="102"/>
        <v>0</v>
      </c>
      <c r="L69" s="7">
        <f t="shared" si="102"/>
        <v>0</v>
      </c>
      <c r="M69" s="7">
        <f t="shared" si="102"/>
        <v>0</v>
      </c>
      <c r="N69" s="7">
        <f t="shared" si="102"/>
        <v>0</v>
      </c>
      <c r="O69" s="7">
        <f t="shared" si="102"/>
        <v>0</v>
      </c>
      <c r="P69" s="7">
        <f t="shared" si="102"/>
        <v>0</v>
      </c>
      <c r="Q69" s="7">
        <f t="shared" si="102"/>
        <v>0</v>
      </c>
      <c r="R69" s="7">
        <f t="shared" si="102"/>
        <v>0</v>
      </c>
      <c r="S69" s="7">
        <f t="shared" si="102"/>
        <v>0</v>
      </c>
      <c r="T69" s="7">
        <f t="shared" ref="T69" si="104">SUM(T70)</f>
        <v>0</v>
      </c>
      <c r="U69" s="28">
        <f t="shared" si="8"/>
        <v>0</v>
      </c>
      <c r="V69" s="86" t="s">
        <v>386</v>
      </c>
    </row>
    <row r="70" spans="1:22" ht="47.25">
      <c r="A70" s="14" t="s">
        <v>214</v>
      </c>
      <c r="B70" s="18" t="s">
        <v>215</v>
      </c>
      <c r="C70" s="19" t="s">
        <v>216</v>
      </c>
      <c r="D70" s="70">
        <v>0</v>
      </c>
      <c r="E70" s="70">
        <v>0.22500000000000001</v>
      </c>
      <c r="F70" s="30">
        <v>0</v>
      </c>
      <c r="G70" s="30">
        <v>0</v>
      </c>
      <c r="H70" s="57">
        <f t="shared" si="57"/>
        <v>0</v>
      </c>
      <c r="I70" s="57">
        <f t="shared" si="58"/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29">
        <f t="shared" si="59"/>
        <v>0</v>
      </c>
      <c r="T70" s="30">
        <f t="shared" ref="T70" si="105">I70-H70</f>
        <v>0</v>
      </c>
      <c r="U70" s="79">
        <f t="shared" si="8"/>
        <v>0</v>
      </c>
      <c r="V70" s="91" t="s">
        <v>441</v>
      </c>
    </row>
    <row r="71" spans="1:22" ht="31.5">
      <c r="A71" s="34" t="s">
        <v>217</v>
      </c>
      <c r="B71" s="35" t="s">
        <v>218</v>
      </c>
      <c r="C71" s="36" t="s">
        <v>25</v>
      </c>
      <c r="D71" s="51">
        <f t="shared" ref="D71:E71" si="106">SUM(D72,D127,D147,D165)</f>
        <v>0</v>
      </c>
      <c r="E71" s="51">
        <f t="shared" si="106"/>
        <v>35.829000000000008</v>
      </c>
      <c r="F71" s="51">
        <f t="shared" ref="F71:T71" si="107">SUM(F72,F127,F147,F165)</f>
        <v>0</v>
      </c>
      <c r="G71" s="51">
        <f t="shared" si="107"/>
        <v>36.314000000000007</v>
      </c>
      <c r="H71" s="51">
        <f t="shared" si="107"/>
        <v>18.380000000000003</v>
      </c>
      <c r="I71" s="51">
        <f t="shared" si="107"/>
        <v>0.32700000000000001</v>
      </c>
      <c r="J71" s="51">
        <f t="shared" si="107"/>
        <v>0</v>
      </c>
      <c r="K71" s="51">
        <f t="shared" ref="K71:Q71" si="108">SUM(K72,K127,K147,K165)</f>
        <v>0.32700000000000001</v>
      </c>
      <c r="L71" s="51">
        <f t="shared" ref="L71:N71" si="109">SUM(L72,L127,L147,L165)</f>
        <v>1.8800000000000001</v>
      </c>
      <c r="M71" s="51">
        <f t="shared" si="108"/>
        <v>0</v>
      </c>
      <c r="N71" s="51">
        <f t="shared" si="109"/>
        <v>6.9830000000000005</v>
      </c>
      <c r="O71" s="51">
        <f t="shared" si="108"/>
        <v>0</v>
      </c>
      <c r="P71" s="51">
        <f t="shared" si="108"/>
        <v>9.5170000000000012</v>
      </c>
      <c r="Q71" s="51">
        <f t="shared" si="108"/>
        <v>0</v>
      </c>
      <c r="R71" s="51">
        <f t="shared" si="107"/>
        <v>0</v>
      </c>
      <c r="S71" s="51">
        <f t="shared" si="107"/>
        <v>35.986999999999995</v>
      </c>
      <c r="T71" s="51">
        <f t="shared" si="107"/>
        <v>-18.053000000000001</v>
      </c>
      <c r="U71" s="78">
        <f t="shared" si="8"/>
        <v>-0.98220892274211102</v>
      </c>
      <c r="V71" s="88" t="s">
        <v>386</v>
      </c>
    </row>
    <row r="72" spans="1:22" ht="63">
      <c r="A72" s="37" t="s">
        <v>219</v>
      </c>
      <c r="B72" s="38" t="s">
        <v>220</v>
      </c>
      <c r="C72" s="39" t="s">
        <v>25</v>
      </c>
      <c r="D72" s="52">
        <f t="shared" ref="D72:E72" si="110">SUM(D73,D75)</f>
        <v>0</v>
      </c>
      <c r="E72" s="52">
        <f t="shared" si="110"/>
        <v>19.691000000000006</v>
      </c>
      <c r="F72" s="52">
        <f t="shared" ref="F72:T72" si="111">SUM(F73,F75)</f>
        <v>0</v>
      </c>
      <c r="G72" s="52">
        <f t="shared" si="111"/>
        <v>12.514000000000001</v>
      </c>
      <c r="H72" s="52">
        <f t="shared" si="111"/>
        <v>12.514000000000001</v>
      </c>
      <c r="I72" s="52">
        <f t="shared" si="111"/>
        <v>0</v>
      </c>
      <c r="J72" s="52">
        <f t="shared" si="111"/>
        <v>0</v>
      </c>
      <c r="K72" s="52">
        <f t="shared" ref="K72:Q72" si="112">SUM(K73,K75)</f>
        <v>0</v>
      </c>
      <c r="L72" s="52">
        <f t="shared" si="112"/>
        <v>0</v>
      </c>
      <c r="M72" s="52">
        <f t="shared" si="112"/>
        <v>0</v>
      </c>
      <c r="N72" s="52">
        <f t="shared" ref="N72" si="113">IF(NOT(SUM(N73,N75)=0),SUM(N73,N75),"нд")</f>
        <v>2.9969999999999999</v>
      </c>
      <c r="O72" s="52">
        <f t="shared" si="112"/>
        <v>0</v>
      </c>
      <c r="P72" s="52">
        <f t="shared" ref="P72" si="114">IF(NOT(SUM(P73,P75)=0),SUM(P73,P75),"нд")</f>
        <v>9.5170000000000012</v>
      </c>
      <c r="Q72" s="52">
        <f t="shared" si="112"/>
        <v>0</v>
      </c>
      <c r="R72" s="52">
        <f t="shared" si="111"/>
        <v>0</v>
      </c>
      <c r="S72" s="52">
        <f t="shared" si="111"/>
        <v>12.514000000000001</v>
      </c>
      <c r="T72" s="52">
        <f t="shared" si="111"/>
        <v>-12.514000000000001</v>
      </c>
      <c r="U72" s="76">
        <f t="shared" si="8"/>
        <v>-1</v>
      </c>
      <c r="V72" s="89" t="s">
        <v>386</v>
      </c>
    </row>
    <row r="73" spans="1:22" ht="31.5">
      <c r="A73" s="40" t="s">
        <v>221</v>
      </c>
      <c r="B73" s="41" t="s">
        <v>222</v>
      </c>
      <c r="C73" s="42" t="s">
        <v>25</v>
      </c>
      <c r="D73" s="54">
        <f t="shared" ref="D73:T73" si="115">SUM(D74)</f>
        <v>0</v>
      </c>
      <c r="E73" s="54">
        <f t="shared" si="115"/>
        <v>0</v>
      </c>
      <c r="F73" s="54">
        <f t="shared" si="115"/>
        <v>0</v>
      </c>
      <c r="G73" s="54">
        <f t="shared" si="115"/>
        <v>0</v>
      </c>
      <c r="H73" s="54">
        <f t="shared" si="115"/>
        <v>0</v>
      </c>
      <c r="I73" s="54">
        <f t="shared" si="115"/>
        <v>0</v>
      </c>
      <c r="J73" s="54">
        <f t="shared" si="115"/>
        <v>0</v>
      </c>
      <c r="K73" s="54">
        <f t="shared" si="115"/>
        <v>0</v>
      </c>
      <c r="L73" s="54">
        <f t="shared" si="115"/>
        <v>0</v>
      </c>
      <c r="M73" s="54">
        <f t="shared" si="115"/>
        <v>0</v>
      </c>
      <c r="N73" s="54">
        <f t="shared" si="115"/>
        <v>0</v>
      </c>
      <c r="O73" s="54">
        <f t="shared" si="115"/>
        <v>0</v>
      </c>
      <c r="P73" s="54">
        <f t="shared" si="115"/>
        <v>0</v>
      </c>
      <c r="Q73" s="54">
        <f t="shared" si="115"/>
        <v>0</v>
      </c>
      <c r="R73" s="54">
        <f t="shared" si="115"/>
        <v>0</v>
      </c>
      <c r="S73" s="54">
        <f t="shared" si="115"/>
        <v>0</v>
      </c>
      <c r="T73" s="54">
        <f t="shared" si="115"/>
        <v>0</v>
      </c>
      <c r="U73" s="80">
        <f t="shared" si="8"/>
        <v>0</v>
      </c>
      <c r="V73" s="90" t="s">
        <v>386</v>
      </c>
    </row>
    <row r="74" spans="1:22">
      <c r="A74" s="31" t="s">
        <v>26</v>
      </c>
      <c r="B74" s="31" t="s">
        <v>26</v>
      </c>
      <c r="C74" s="31" t="s">
        <v>26</v>
      </c>
      <c r="D74" s="70">
        <v>0</v>
      </c>
      <c r="E74" s="71">
        <v>0</v>
      </c>
      <c r="F74" s="30">
        <v>0</v>
      </c>
      <c r="G74" s="30">
        <v>0</v>
      </c>
      <c r="H74" s="57">
        <f t="shared" si="57"/>
        <v>0</v>
      </c>
      <c r="I74" s="57">
        <f t="shared" si="58"/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29">
        <f t="shared" si="59"/>
        <v>0</v>
      </c>
      <c r="T74" s="30">
        <f t="shared" ref="T74" si="116">I74-H74</f>
        <v>0</v>
      </c>
      <c r="U74" s="79">
        <f t="shared" si="8"/>
        <v>0</v>
      </c>
      <c r="V74" s="92" t="s">
        <v>444</v>
      </c>
    </row>
    <row r="75" spans="1:22" ht="47.25">
      <c r="A75" s="40" t="s">
        <v>223</v>
      </c>
      <c r="B75" s="41" t="s">
        <v>224</v>
      </c>
      <c r="C75" s="42" t="s">
        <v>25</v>
      </c>
      <c r="D75" s="53">
        <f t="shared" ref="D75:E75" si="117">SUM(D76,D88)</f>
        <v>0</v>
      </c>
      <c r="E75" s="53">
        <f t="shared" si="117"/>
        <v>19.691000000000006</v>
      </c>
      <c r="F75" s="53">
        <f t="shared" ref="F75:T75" si="118">SUM(F76,F88)</f>
        <v>0</v>
      </c>
      <c r="G75" s="53">
        <f t="shared" si="118"/>
        <v>12.514000000000001</v>
      </c>
      <c r="H75" s="53">
        <f t="shared" si="118"/>
        <v>12.514000000000001</v>
      </c>
      <c r="I75" s="53">
        <f t="shared" si="118"/>
        <v>0</v>
      </c>
      <c r="J75" s="53">
        <f t="shared" si="118"/>
        <v>0</v>
      </c>
      <c r="K75" s="53">
        <f t="shared" ref="K75:Q75" si="119">SUM(K76,K88)</f>
        <v>0</v>
      </c>
      <c r="L75" s="53">
        <f t="shared" ref="L75" si="120">SUM(L76,L88)</f>
        <v>0</v>
      </c>
      <c r="M75" s="53">
        <f t="shared" si="119"/>
        <v>0</v>
      </c>
      <c r="N75" s="42">
        <f t="shared" ref="N75" si="121">IF(NOT(SUM(N76,N88)=0),SUM(N76,N88),"нд")</f>
        <v>2.9969999999999999</v>
      </c>
      <c r="O75" s="53">
        <f t="shared" si="119"/>
        <v>0</v>
      </c>
      <c r="P75" s="42">
        <f t="shared" ref="P75" si="122">IF(NOT(SUM(P76,P88)=0),SUM(P76,P88),"нд")</f>
        <v>9.5170000000000012</v>
      </c>
      <c r="Q75" s="53">
        <f t="shared" si="119"/>
        <v>0</v>
      </c>
      <c r="R75" s="53">
        <f t="shared" si="118"/>
        <v>0</v>
      </c>
      <c r="S75" s="53">
        <f t="shared" si="118"/>
        <v>12.514000000000001</v>
      </c>
      <c r="T75" s="53">
        <f t="shared" si="118"/>
        <v>-12.514000000000001</v>
      </c>
      <c r="U75" s="80">
        <f t="shared" si="8"/>
        <v>-1</v>
      </c>
      <c r="V75" s="90" t="s">
        <v>386</v>
      </c>
    </row>
    <row r="76" spans="1:22">
      <c r="A76" s="11" t="s">
        <v>225</v>
      </c>
      <c r="B76" s="12" t="s">
        <v>31</v>
      </c>
      <c r="C76" s="5" t="s">
        <v>25</v>
      </c>
      <c r="D76" s="6">
        <f t="shared" ref="D76:E76" si="123">SUM(D77:D87)</f>
        <v>0</v>
      </c>
      <c r="E76" s="6">
        <f t="shared" si="123"/>
        <v>2.2280000000000002</v>
      </c>
      <c r="F76" s="6">
        <f t="shared" ref="F76:T76" si="124">SUM(F77:F87)</f>
        <v>0</v>
      </c>
      <c r="G76" s="6">
        <f t="shared" si="124"/>
        <v>9.3090000000000011</v>
      </c>
      <c r="H76" s="6">
        <f t="shared" si="124"/>
        <v>9.3090000000000011</v>
      </c>
      <c r="I76" s="6">
        <f t="shared" si="124"/>
        <v>0</v>
      </c>
      <c r="J76" s="6">
        <f t="shared" si="124"/>
        <v>0</v>
      </c>
      <c r="K76" s="6">
        <f t="shared" ref="K76:Q76" si="125">SUM(K77:K87)</f>
        <v>0</v>
      </c>
      <c r="L76" s="6">
        <f t="shared" ref="L76" si="126">SUM(L77:L87)</f>
        <v>0</v>
      </c>
      <c r="M76" s="6">
        <f t="shared" si="125"/>
        <v>0</v>
      </c>
      <c r="N76" s="5">
        <f t="shared" ref="N76" si="127">IF(NOT(SUM(N77:N87)=0),SUM(N77:N87),"нд")</f>
        <v>1.0630000000000002</v>
      </c>
      <c r="O76" s="6">
        <f t="shared" si="125"/>
        <v>0</v>
      </c>
      <c r="P76" s="5">
        <f t="shared" ref="P76" si="128">IF(NOT(SUM(P77:P87)=0),SUM(P77:P87),"нд")</f>
        <v>8.2460000000000004</v>
      </c>
      <c r="Q76" s="6">
        <f t="shared" si="125"/>
        <v>0</v>
      </c>
      <c r="R76" s="6">
        <f t="shared" si="124"/>
        <v>0</v>
      </c>
      <c r="S76" s="6">
        <f t="shared" si="124"/>
        <v>9.3090000000000011</v>
      </c>
      <c r="T76" s="6">
        <f t="shared" si="124"/>
        <v>-9.3090000000000011</v>
      </c>
      <c r="U76" s="74">
        <f t="shared" si="8"/>
        <v>-1</v>
      </c>
      <c r="V76" s="94" t="s">
        <v>386</v>
      </c>
    </row>
    <row r="77" spans="1:22" ht="47.25">
      <c r="A77" s="14" t="s">
        <v>226</v>
      </c>
      <c r="B77" s="43" t="s">
        <v>227</v>
      </c>
      <c r="C77" s="16" t="s">
        <v>56</v>
      </c>
      <c r="D77" s="70">
        <v>0</v>
      </c>
      <c r="E77" s="20">
        <v>0</v>
      </c>
      <c r="F77" s="30">
        <v>0</v>
      </c>
      <c r="G77" s="30">
        <f>0-E77</f>
        <v>0</v>
      </c>
      <c r="H77" s="57">
        <f t="shared" si="57"/>
        <v>0</v>
      </c>
      <c r="I77" s="57">
        <f t="shared" si="58"/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29">
        <f t="shared" si="59"/>
        <v>0</v>
      </c>
      <c r="T77" s="30">
        <f t="shared" ref="T77:T126" si="129">I77-H77</f>
        <v>0</v>
      </c>
      <c r="U77" s="79">
        <f t="shared" si="8"/>
        <v>0</v>
      </c>
      <c r="V77" s="92" t="s">
        <v>444</v>
      </c>
    </row>
    <row r="78" spans="1:22" ht="31.5">
      <c r="A78" s="14" t="s">
        <v>228</v>
      </c>
      <c r="B78" s="18" t="s">
        <v>388</v>
      </c>
      <c r="C78" s="16" t="s">
        <v>57</v>
      </c>
      <c r="D78" s="70">
        <v>0</v>
      </c>
      <c r="E78" s="20">
        <v>0</v>
      </c>
      <c r="F78" s="30">
        <v>0</v>
      </c>
      <c r="G78" s="30">
        <f>0-E78</f>
        <v>0</v>
      </c>
      <c r="H78" s="57">
        <f t="shared" si="57"/>
        <v>0</v>
      </c>
      <c r="I78" s="57">
        <f t="shared" si="58"/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29">
        <f t="shared" si="59"/>
        <v>0</v>
      </c>
      <c r="T78" s="30">
        <f t="shared" si="129"/>
        <v>0</v>
      </c>
      <c r="U78" s="79">
        <f t="shared" si="8"/>
        <v>0</v>
      </c>
      <c r="V78" s="92" t="s">
        <v>444</v>
      </c>
    </row>
    <row r="79" spans="1:22" ht="31.5">
      <c r="A79" s="14" t="s">
        <v>229</v>
      </c>
      <c r="B79" s="18" t="s">
        <v>389</v>
      </c>
      <c r="C79" s="16" t="s">
        <v>58</v>
      </c>
      <c r="D79" s="70">
        <v>0</v>
      </c>
      <c r="E79" s="70">
        <v>0.47</v>
      </c>
      <c r="F79" s="30">
        <v>0</v>
      </c>
      <c r="G79" s="30">
        <v>0</v>
      </c>
      <c r="H79" s="57">
        <f t="shared" si="57"/>
        <v>0</v>
      </c>
      <c r="I79" s="57">
        <f t="shared" si="58"/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29">
        <v>0</v>
      </c>
      <c r="T79" s="30">
        <f t="shared" si="129"/>
        <v>0</v>
      </c>
      <c r="U79" s="79">
        <f t="shared" si="8"/>
        <v>0</v>
      </c>
      <c r="V79" s="92" t="s">
        <v>441</v>
      </c>
    </row>
    <row r="80" spans="1:22" s="99" customFormat="1" ht="31.5">
      <c r="A80" s="14" t="s">
        <v>230</v>
      </c>
      <c r="B80" s="18" t="s">
        <v>456</v>
      </c>
      <c r="C80" s="20" t="s">
        <v>59</v>
      </c>
      <c r="D80" s="70">
        <v>0</v>
      </c>
      <c r="E80" s="20">
        <v>0</v>
      </c>
      <c r="F80" s="30">
        <v>0</v>
      </c>
      <c r="G80" s="30">
        <f>0.761-E80</f>
        <v>0.76100000000000001</v>
      </c>
      <c r="H80" s="133">
        <f t="shared" si="57"/>
        <v>0.76100000000000012</v>
      </c>
      <c r="I80" s="57">
        <f t="shared" si="58"/>
        <v>0</v>
      </c>
      <c r="J80" s="30">
        <v>0</v>
      </c>
      <c r="K80" s="30">
        <v>0</v>
      </c>
      <c r="L80" s="20">
        <v>0</v>
      </c>
      <c r="M80" s="30">
        <v>0</v>
      </c>
      <c r="N80" s="133">
        <v>0.76100000000000012</v>
      </c>
      <c r="O80" s="30">
        <v>0</v>
      </c>
      <c r="P80" s="20">
        <v>0</v>
      </c>
      <c r="Q80" s="30">
        <v>0</v>
      </c>
      <c r="R80" s="30">
        <v>0</v>
      </c>
      <c r="S80" s="29">
        <f t="shared" si="59"/>
        <v>0.76100000000000001</v>
      </c>
      <c r="T80" s="30">
        <f t="shared" si="129"/>
        <v>-0.76100000000000012</v>
      </c>
      <c r="U80" s="79">
        <f t="shared" si="8"/>
        <v>-1</v>
      </c>
      <c r="V80" s="92" t="s">
        <v>444</v>
      </c>
    </row>
    <row r="81" spans="1:22" ht="31.5">
      <c r="A81" s="14" t="s">
        <v>231</v>
      </c>
      <c r="B81" s="18" t="s">
        <v>390</v>
      </c>
      <c r="C81" s="16" t="s">
        <v>60</v>
      </c>
      <c r="D81" s="70">
        <v>0</v>
      </c>
      <c r="E81" s="30">
        <v>0.52500000000000002</v>
      </c>
      <c r="F81" s="30">
        <v>0</v>
      </c>
      <c r="G81" s="30">
        <v>0</v>
      </c>
      <c r="H81" s="57">
        <f t="shared" si="57"/>
        <v>0</v>
      </c>
      <c r="I81" s="30">
        <f t="shared" si="58"/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29">
        <v>0</v>
      </c>
      <c r="T81" s="30">
        <f t="shared" si="129"/>
        <v>0</v>
      </c>
      <c r="U81" s="79">
        <f t="shared" si="8"/>
        <v>0</v>
      </c>
      <c r="V81" s="92" t="s">
        <v>445</v>
      </c>
    </row>
    <row r="82" spans="1:22" ht="31.5">
      <c r="A82" s="14" t="s">
        <v>232</v>
      </c>
      <c r="B82" s="18" t="s">
        <v>391</v>
      </c>
      <c r="C82" s="16" t="s">
        <v>61</v>
      </c>
      <c r="D82" s="70">
        <v>0</v>
      </c>
      <c r="E82" s="70">
        <v>0.47199999999999998</v>
      </c>
      <c r="F82" s="30">
        <v>0</v>
      </c>
      <c r="G82" s="30">
        <v>0</v>
      </c>
      <c r="H82" s="57">
        <f t="shared" si="57"/>
        <v>0</v>
      </c>
      <c r="I82" s="57">
        <f t="shared" si="58"/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29">
        <v>0</v>
      </c>
      <c r="T82" s="30">
        <f t="shared" si="129"/>
        <v>0</v>
      </c>
      <c r="U82" s="79">
        <f t="shared" si="8"/>
        <v>0</v>
      </c>
      <c r="V82" s="92" t="s">
        <v>441</v>
      </c>
    </row>
    <row r="83" spans="1:22" ht="31.5">
      <c r="A83" s="14" t="s">
        <v>233</v>
      </c>
      <c r="B83" s="18" t="s">
        <v>392</v>
      </c>
      <c r="C83" s="16" t="s">
        <v>62</v>
      </c>
      <c r="D83" s="70">
        <v>0</v>
      </c>
      <c r="E83" s="20">
        <v>0</v>
      </c>
      <c r="F83" s="30">
        <v>0</v>
      </c>
      <c r="G83" s="30">
        <f>0-E83</f>
        <v>0</v>
      </c>
      <c r="H83" s="57">
        <f t="shared" si="57"/>
        <v>0</v>
      </c>
      <c r="I83" s="57">
        <f t="shared" si="58"/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29">
        <f t="shared" si="59"/>
        <v>0</v>
      </c>
      <c r="T83" s="30">
        <f t="shared" si="129"/>
        <v>0</v>
      </c>
      <c r="U83" s="79">
        <f t="shared" si="8"/>
        <v>0</v>
      </c>
      <c r="V83" s="92" t="s">
        <v>444</v>
      </c>
    </row>
    <row r="84" spans="1:22" s="99" customFormat="1" ht="31.5">
      <c r="A84" s="14" t="s">
        <v>234</v>
      </c>
      <c r="B84" s="18" t="s">
        <v>457</v>
      </c>
      <c r="C84" s="20" t="s">
        <v>63</v>
      </c>
      <c r="D84" s="70">
        <v>0</v>
      </c>
      <c r="E84" s="20">
        <v>0</v>
      </c>
      <c r="F84" s="30">
        <v>0</v>
      </c>
      <c r="G84" s="30">
        <f>0.302-E84</f>
        <v>0.30199999999999999</v>
      </c>
      <c r="H84" s="133">
        <f t="shared" ref="H84:H146" si="130">J84+L84+N84+P84</f>
        <v>0.30200000000000005</v>
      </c>
      <c r="I84" s="57">
        <f t="shared" ref="I84:I146" si="131">K84+M84+O84+Q84</f>
        <v>0</v>
      </c>
      <c r="J84" s="30">
        <v>0</v>
      </c>
      <c r="K84" s="30">
        <v>0</v>
      </c>
      <c r="L84" s="20">
        <v>0</v>
      </c>
      <c r="M84" s="30">
        <v>0</v>
      </c>
      <c r="N84" s="133">
        <v>0.30200000000000005</v>
      </c>
      <c r="O84" s="30">
        <v>0</v>
      </c>
      <c r="P84" s="20">
        <v>0</v>
      </c>
      <c r="Q84" s="30">
        <v>0</v>
      </c>
      <c r="R84" s="30">
        <v>0</v>
      </c>
      <c r="S84" s="29">
        <f t="shared" ref="S84:S146" si="132">G84-I84</f>
        <v>0.30199999999999999</v>
      </c>
      <c r="T84" s="30">
        <f t="shared" si="129"/>
        <v>-0.30200000000000005</v>
      </c>
      <c r="U84" s="79">
        <f t="shared" si="8"/>
        <v>-1</v>
      </c>
      <c r="V84" s="92" t="s">
        <v>444</v>
      </c>
    </row>
    <row r="85" spans="1:22" ht="31.5">
      <c r="A85" s="14" t="s">
        <v>235</v>
      </c>
      <c r="B85" s="18" t="s">
        <v>393</v>
      </c>
      <c r="C85" s="16" t="s">
        <v>64</v>
      </c>
      <c r="D85" s="70">
        <v>0</v>
      </c>
      <c r="E85" s="30">
        <v>8.7999999999999995E-2</v>
      </c>
      <c r="F85" s="30">
        <v>0</v>
      </c>
      <c r="G85" s="30">
        <v>0</v>
      </c>
      <c r="H85" s="57">
        <f t="shared" si="130"/>
        <v>0</v>
      </c>
      <c r="I85" s="30">
        <f t="shared" si="131"/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29">
        <v>0</v>
      </c>
      <c r="T85" s="30">
        <f t="shared" si="129"/>
        <v>0</v>
      </c>
      <c r="U85" s="79">
        <f t="shared" ref="U85:U148" si="133">IF(I85&gt;0,(IF((SUM(H85)=0), 1,(I85/SUM(H85)-1))),(IF((SUM(H85)=0), 0,(I85/SUM(H85)-1))))</f>
        <v>0</v>
      </c>
      <c r="V85" s="92" t="s">
        <v>445</v>
      </c>
    </row>
    <row r="86" spans="1:22" s="99" customFormat="1" ht="47.25" customHeight="1">
      <c r="A86" s="14" t="s">
        <v>236</v>
      </c>
      <c r="B86" s="18" t="s">
        <v>458</v>
      </c>
      <c r="C86" s="16" t="s">
        <v>65</v>
      </c>
      <c r="D86" s="70">
        <v>0</v>
      </c>
      <c r="E86" s="20">
        <v>0</v>
      </c>
      <c r="F86" s="30">
        <v>0</v>
      </c>
      <c r="G86" s="30">
        <v>8.2460000000000004</v>
      </c>
      <c r="H86" s="133">
        <f t="shared" si="130"/>
        <v>8.2460000000000004</v>
      </c>
      <c r="I86" s="57">
        <f t="shared" si="131"/>
        <v>0</v>
      </c>
      <c r="J86" s="30">
        <v>0</v>
      </c>
      <c r="K86" s="30">
        <v>0</v>
      </c>
      <c r="L86" s="20">
        <v>0</v>
      </c>
      <c r="M86" s="30">
        <v>0</v>
      </c>
      <c r="N86" s="20">
        <v>0</v>
      </c>
      <c r="O86" s="30">
        <v>0</v>
      </c>
      <c r="P86" s="133">
        <v>8.2460000000000004</v>
      </c>
      <c r="Q86" s="30">
        <v>0</v>
      </c>
      <c r="R86" s="30">
        <v>0</v>
      </c>
      <c r="S86" s="29">
        <f t="shared" si="132"/>
        <v>8.2460000000000004</v>
      </c>
      <c r="T86" s="30">
        <f t="shared" si="129"/>
        <v>-8.2460000000000004</v>
      </c>
      <c r="U86" s="79">
        <f t="shared" si="133"/>
        <v>-1</v>
      </c>
      <c r="V86" s="92" t="s">
        <v>444</v>
      </c>
    </row>
    <row r="87" spans="1:22" ht="63" customHeight="1">
      <c r="A87" s="14" t="s">
        <v>237</v>
      </c>
      <c r="B87" s="18" t="s">
        <v>394</v>
      </c>
      <c r="C87" s="16" t="s">
        <v>66</v>
      </c>
      <c r="D87" s="70">
        <v>0</v>
      </c>
      <c r="E87" s="70">
        <v>0.67300000000000004</v>
      </c>
      <c r="F87" s="30">
        <v>0</v>
      </c>
      <c r="G87" s="30">
        <v>0</v>
      </c>
      <c r="H87" s="57">
        <f t="shared" si="130"/>
        <v>0</v>
      </c>
      <c r="I87" s="57">
        <f t="shared" si="131"/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29">
        <f t="shared" si="132"/>
        <v>0</v>
      </c>
      <c r="T87" s="30">
        <f t="shared" si="129"/>
        <v>0</v>
      </c>
      <c r="U87" s="79">
        <f t="shared" si="133"/>
        <v>0</v>
      </c>
      <c r="V87" s="92" t="s">
        <v>441</v>
      </c>
    </row>
    <row r="88" spans="1:22">
      <c r="A88" s="21" t="s">
        <v>238</v>
      </c>
      <c r="B88" s="22" t="s">
        <v>67</v>
      </c>
      <c r="C88" s="23" t="s">
        <v>25</v>
      </c>
      <c r="D88" s="7">
        <f t="shared" ref="D88:T88" si="134">SUM(D89:D126)</f>
        <v>0</v>
      </c>
      <c r="E88" s="7">
        <f t="shared" si="134"/>
        <v>17.463000000000005</v>
      </c>
      <c r="F88" s="7">
        <f t="shared" si="134"/>
        <v>0</v>
      </c>
      <c r="G88" s="7">
        <f t="shared" si="134"/>
        <v>3.2049999999999996</v>
      </c>
      <c r="H88" s="7">
        <f t="shared" si="134"/>
        <v>3.2049999999999996</v>
      </c>
      <c r="I88" s="7">
        <f t="shared" si="134"/>
        <v>0</v>
      </c>
      <c r="J88" s="7">
        <f t="shared" si="134"/>
        <v>0</v>
      </c>
      <c r="K88" s="7">
        <f t="shared" ref="K88:Q88" si="135">SUM(K89:K126)</f>
        <v>0</v>
      </c>
      <c r="L88" s="7" t="str">
        <f t="shared" ref="L88:N88" si="136">IF(NOT(SUM(L89:L126)=0),SUM(L89:L126),"нд")</f>
        <v>нд</v>
      </c>
      <c r="M88" s="7">
        <f t="shared" si="135"/>
        <v>0</v>
      </c>
      <c r="N88" s="7">
        <f t="shared" si="136"/>
        <v>1.9339999999999999</v>
      </c>
      <c r="O88" s="7">
        <f t="shared" si="135"/>
        <v>0</v>
      </c>
      <c r="P88" s="7">
        <f t="shared" ref="P88" si="137">IF(NOT(SUM(P89:P126)=0),SUM(P89:P126),"нд")</f>
        <v>1.2710000000000001</v>
      </c>
      <c r="Q88" s="7">
        <f t="shared" si="135"/>
        <v>0</v>
      </c>
      <c r="R88" s="7">
        <f t="shared" si="134"/>
        <v>0</v>
      </c>
      <c r="S88" s="7">
        <f t="shared" si="134"/>
        <v>3.2049999999999996</v>
      </c>
      <c r="T88" s="7">
        <f t="shared" si="134"/>
        <v>-3.2049999999999996</v>
      </c>
      <c r="U88" s="28">
        <f t="shared" si="133"/>
        <v>-1</v>
      </c>
      <c r="V88" s="86" t="s">
        <v>386</v>
      </c>
    </row>
    <row r="89" spans="1:22" ht="31.5">
      <c r="A89" s="14" t="s">
        <v>239</v>
      </c>
      <c r="B89" s="18" t="s">
        <v>395</v>
      </c>
      <c r="C89" s="16" t="s">
        <v>68</v>
      </c>
      <c r="D89" s="70">
        <v>0</v>
      </c>
      <c r="E89" s="30">
        <f>0</f>
        <v>0</v>
      </c>
      <c r="F89" s="30">
        <v>0</v>
      </c>
      <c r="G89" s="30">
        <f>0-E89</f>
        <v>0</v>
      </c>
      <c r="H89" s="57">
        <f t="shared" si="130"/>
        <v>0</v>
      </c>
      <c r="I89" s="57">
        <f t="shared" si="131"/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29">
        <f t="shared" si="132"/>
        <v>0</v>
      </c>
      <c r="T89" s="30">
        <f t="shared" si="129"/>
        <v>0</v>
      </c>
      <c r="U89" s="79">
        <f t="shared" si="133"/>
        <v>0</v>
      </c>
      <c r="V89" s="92" t="s">
        <v>444</v>
      </c>
    </row>
    <row r="90" spans="1:22" ht="31.5">
      <c r="A90" s="14" t="s">
        <v>240</v>
      </c>
      <c r="B90" s="18" t="s">
        <v>396</v>
      </c>
      <c r="C90" s="16" t="s">
        <v>69</v>
      </c>
      <c r="D90" s="70">
        <v>0</v>
      </c>
      <c r="E90" s="30">
        <f>0</f>
        <v>0</v>
      </c>
      <c r="F90" s="30">
        <v>0</v>
      </c>
      <c r="G90" s="30">
        <f>0-E90</f>
        <v>0</v>
      </c>
      <c r="H90" s="57">
        <f t="shared" si="130"/>
        <v>0</v>
      </c>
      <c r="I90" s="57">
        <f t="shared" si="131"/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29">
        <f t="shared" si="132"/>
        <v>0</v>
      </c>
      <c r="T90" s="30">
        <f t="shared" si="129"/>
        <v>0</v>
      </c>
      <c r="U90" s="79">
        <f t="shared" si="133"/>
        <v>0</v>
      </c>
      <c r="V90" s="92" t="s">
        <v>444</v>
      </c>
    </row>
    <row r="91" spans="1:22" ht="31.5">
      <c r="A91" s="14" t="s">
        <v>241</v>
      </c>
      <c r="B91" s="18" t="s">
        <v>397</v>
      </c>
      <c r="C91" s="16" t="s">
        <v>70</v>
      </c>
      <c r="D91" s="70">
        <v>0</v>
      </c>
      <c r="E91" s="20">
        <v>1.819</v>
      </c>
      <c r="F91" s="30">
        <v>0</v>
      </c>
      <c r="G91" s="30">
        <f>1.819-E91</f>
        <v>0</v>
      </c>
      <c r="H91" s="57">
        <f t="shared" si="130"/>
        <v>0</v>
      </c>
      <c r="I91" s="57">
        <f t="shared" si="131"/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29">
        <f t="shared" si="132"/>
        <v>0</v>
      </c>
      <c r="T91" s="30">
        <f t="shared" si="129"/>
        <v>0</v>
      </c>
      <c r="U91" s="79">
        <f t="shared" si="133"/>
        <v>0</v>
      </c>
      <c r="V91" s="92" t="s">
        <v>442</v>
      </c>
    </row>
    <row r="92" spans="1:22" s="99" customFormat="1" ht="94.5" customHeight="1">
      <c r="A92" s="14" t="s">
        <v>242</v>
      </c>
      <c r="B92" s="25" t="s">
        <v>459</v>
      </c>
      <c r="C92" s="20" t="s">
        <v>243</v>
      </c>
      <c r="D92" s="70">
        <v>0</v>
      </c>
      <c r="E92" s="20">
        <v>2.0859999999999999</v>
      </c>
      <c r="F92" s="30">
        <v>0</v>
      </c>
      <c r="G92" s="30">
        <v>1.9339999999999999</v>
      </c>
      <c r="H92" s="133">
        <f t="shared" si="130"/>
        <v>1.9339999999999999</v>
      </c>
      <c r="I92" s="57">
        <f t="shared" si="131"/>
        <v>0</v>
      </c>
      <c r="J92" s="30">
        <v>0</v>
      </c>
      <c r="K92" s="30">
        <v>0</v>
      </c>
      <c r="L92" s="20">
        <v>0</v>
      </c>
      <c r="M92" s="30">
        <v>0</v>
      </c>
      <c r="N92" s="133">
        <v>1.9339999999999999</v>
      </c>
      <c r="O92" s="30">
        <v>0</v>
      </c>
      <c r="P92" s="20">
        <v>0</v>
      </c>
      <c r="Q92" s="30">
        <v>0</v>
      </c>
      <c r="R92" s="30">
        <v>0</v>
      </c>
      <c r="S92" s="29">
        <f t="shared" si="132"/>
        <v>1.9339999999999999</v>
      </c>
      <c r="T92" s="30">
        <f t="shared" si="129"/>
        <v>-1.9339999999999999</v>
      </c>
      <c r="U92" s="79">
        <f t="shared" si="133"/>
        <v>-1</v>
      </c>
      <c r="V92" s="92" t="s">
        <v>446</v>
      </c>
    </row>
    <row r="93" spans="1:22" ht="31.5">
      <c r="A93" s="14" t="s">
        <v>244</v>
      </c>
      <c r="B93" s="18" t="s">
        <v>398</v>
      </c>
      <c r="C93" s="16" t="s">
        <v>71</v>
      </c>
      <c r="D93" s="70">
        <v>0</v>
      </c>
      <c r="E93" s="20">
        <v>1.867</v>
      </c>
      <c r="F93" s="30">
        <v>0</v>
      </c>
      <c r="G93" s="30">
        <f>1.867-E93</f>
        <v>0</v>
      </c>
      <c r="H93" s="57">
        <f t="shared" si="130"/>
        <v>0</v>
      </c>
      <c r="I93" s="57">
        <f t="shared" si="131"/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29">
        <f t="shared" si="132"/>
        <v>0</v>
      </c>
      <c r="T93" s="30">
        <f t="shared" si="129"/>
        <v>0</v>
      </c>
      <c r="U93" s="79">
        <f t="shared" si="133"/>
        <v>0</v>
      </c>
      <c r="V93" s="92" t="s">
        <v>442</v>
      </c>
    </row>
    <row r="94" spans="1:22" ht="31.5" customHeight="1">
      <c r="A94" s="14" t="s">
        <v>245</v>
      </c>
      <c r="B94" s="18" t="s">
        <v>399</v>
      </c>
      <c r="C94" s="16" t="s">
        <v>72</v>
      </c>
      <c r="D94" s="70">
        <v>0</v>
      </c>
      <c r="E94" s="30">
        <f>0</f>
        <v>0</v>
      </c>
      <c r="F94" s="30">
        <v>0</v>
      </c>
      <c r="G94" s="30">
        <f>0-E94</f>
        <v>0</v>
      </c>
      <c r="H94" s="57">
        <f t="shared" si="130"/>
        <v>0</v>
      </c>
      <c r="I94" s="57">
        <f t="shared" si="131"/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29">
        <f t="shared" si="132"/>
        <v>0</v>
      </c>
      <c r="T94" s="30">
        <f t="shared" si="129"/>
        <v>0</v>
      </c>
      <c r="U94" s="79">
        <f t="shared" si="133"/>
        <v>0</v>
      </c>
      <c r="V94" s="92" t="s">
        <v>444</v>
      </c>
    </row>
    <row r="95" spans="1:22" ht="31.5">
      <c r="A95" s="14" t="s">
        <v>246</v>
      </c>
      <c r="B95" s="18" t="s">
        <v>400</v>
      </c>
      <c r="C95" s="16" t="s">
        <v>73</v>
      </c>
      <c r="D95" s="70">
        <v>0</v>
      </c>
      <c r="E95" s="70">
        <v>1.048</v>
      </c>
      <c r="F95" s="30">
        <v>0</v>
      </c>
      <c r="G95" s="30">
        <v>0</v>
      </c>
      <c r="H95" s="57">
        <f t="shared" si="130"/>
        <v>0</v>
      </c>
      <c r="I95" s="57">
        <f t="shared" si="131"/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29">
        <f t="shared" si="132"/>
        <v>0</v>
      </c>
      <c r="T95" s="30">
        <f t="shared" si="129"/>
        <v>0</v>
      </c>
      <c r="U95" s="79">
        <f t="shared" si="133"/>
        <v>0</v>
      </c>
      <c r="V95" s="92" t="s">
        <v>441</v>
      </c>
    </row>
    <row r="96" spans="1:22" ht="31.5">
      <c r="A96" s="14" t="s">
        <v>247</v>
      </c>
      <c r="B96" s="18" t="s">
        <v>401</v>
      </c>
      <c r="C96" s="16" t="s">
        <v>74</v>
      </c>
      <c r="D96" s="70">
        <v>0</v>
      </c>
      <c r="E96" s="30">
        <v>1.8819999999999999</v>
      </c>
      <c r="F96" s="30">
        <v>0</v>
      </c>
      <c r="G96" s="30">
        <f>1.882-E96</f>
        <v>0</v>
      </c>
      <c r="H96" s="57">
        <f t="shared" si="130"/>
        <v>0</v>
      </c>
      <c r="I96" s="57">
        <f t="shared" si="131"/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29">
        <f t="shared" si="132"/>
        <v>0</v>
      </c>
      <c r="T96" s="30">
        <f t="shared" si="129"/>
        <v>0</v>
      </c>
      <c r="U96" s="79">
        <f t="shared" si="133"/>
        <v>0</v>
      </c>
      <c r="V96" s="92" t="s">
        <v>442</v>
      </c>
    </row>
    <row r="97" spans="1:22" ht="31.5">
      <c r="A97" s="14" t="s">
        <v>248</v>
      </c>
      <c r="B97" s="18" t="s">
        <v>402</v>
      </c>
      <c r="C97" s="16" t="s">
        <v>75</v>
      </c>
      <c r="D97" s="70">
        <v>0</v>
      </c>
      <c r="E97" s="70">
        <v>0.69899999999999995</v>
      </c>
      <c r="F97" s="30">
        <v>0</v>
      </c>
      <c r="G97" s="30">
        <v>0</v>
      </c>
      <c r="H97" s="57">
        <f t="shared" si="130"/>
        <v>0</v>
      </c>
      <c r="I97" s="57">
        <f t="shared" si="131"/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29">
        <f t="shared" si="132"/>
        <v>0</v>
      </c>
      <c r="T97" s="30">
        <f t="shared" si="129"/>
        <v>0</v>
      </c>
      <c r="U97" s="79">
        <f t="shared" si="133"/>
        <v>0</v>
      </c>
      <c r="V97" s="92" t="s">
        <v>441</v>
      </c>
    </row>
    <row r="98" spans="1:22" ht="31.5">
      <c r="A98" s="14" t="s">
        <v>249</v>
      </c>
      <c r="B98" s="25" t="s">
        <v>403</v>
      </c>
      <c r="C98" s="16" t="s">
        <v>76</v>
      </c>
      <c r="D98" s="70">
        <v>0</v>
      </c>
      <c r="E98" s="70">
        <v>0.55100000000000005</v>
      </c>
      <c r="F98" s="30">
        <v>0</v>
      </c>
      <c r="G98" s="57">
        <v>0</v>
      </c>
      <c r="H98" s="57">
        <f t="shared" si="130"/>
        <v>0</v>
      </c>
      <c r="I98" s="30">
        <f t="shared" si="131"/>
        <v>0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29">
        <v>0</v>
      </c>
      <c r="T98" s="30">
        <f t="shared" si="129"/>
        <v>0</v>
      </c>
      <c r="U98" s="79">
        <f t="shared" si="133"/>
        <v>0</v>
      </c>
      <c r="V98" s="92" t="s">
        <v>445</v>
      </c>
    </row>
    <row r="99" spans="1:22" ht="31.5">
      <c r="A99" s="14" t="s">
        <v>250</v>
      </c>
      <c r="B99" s="25" t="s">
        <v>404</v>
      </c>
      <c r="C99" s="16" t="s">
        <v>77</v>
      </c>
      <c r="D99" s="70">
        <v>0</v>
      </c>
      <c r="E99" s="70">
        <v>0.55000000000000004</v>
      </c>
      <c r="F99" s="30">
        <v>0</v>
      </c>
      <c r="G99" s="57">
        <v>0</v>
      </c>
      <c r="H99" s="57">
        <f t="shared" si="130"/>
        <v>0</v>
      </c>
      <c r="I99" s="30">
        <f t="shared" si="131"/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29">
        <v>0</v>
      </c>
      <c r="T99" s="30">
        <f t="shared" si="129"/>
        <v>0</v>
      </c>
      <c r="U99" s="79">
        <f t="shared" si="133"/>
        <v>0</v>
      </c>
      <c r="V99" s="92" t="s">
        <v>445</v>
      </c>
    </row>
    <row r="100" spans="1:22" ht="31.5">
      <c r="A100" s="14" t="s">
        <v>251</v>
      </c>
      <c r="B100" s="18" t="s">
        <v>405</v>
      </c>
      <c r="C100" s="16" t="s">
        <v>78</v>
      </c>
      <c r="D100" s="70">
        <v>0</v>
      </c>
      <c r="E100" s="70">
        <v>0.499</v>
      </c>
      <c r="F100" s="30">
        <v>0</v>
      </c>
      <c r="G100" s="30">
        <v>0</v>
      </c>
      <c r="H100" s="57">
        <f t="shared" si="130"/>
        <v>0</v>
      </c>
      <c r="I100" s="57">
        <f t="shared" si="131"/>
        <v>0</v>
      </c>
      <c r="J100" s="30"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29">
        <f t="shared" si="132"/>
        <v>0</v>
      </c>
      <c r="T100" s="30">
        <f t="shared" si="129"/>
        <v>0</v>
      </c>
      <c r="U100" s="79">
        <f t="shared" si="133"/>
        <v>0</v>
      </c>
      <c r="V100" s="92" t="s">
        <v>441</v>
      </c>
    </row>
    <row r="101" spans="1:22" ht="31.5">
      <c r="A101" s="14" t="s">
        <v>252</v>
      </c>
      <c r="B101" s="25" t="s">
        <v>406</v>
      </c>
      <c r="C101" s="16" t="s">
        <v>79</v>
      </c>
      <c r="D101" s="70">
        <v>0</v>
      </c>
      <c r="E101" s="70">
        <v>0.24399999999999999</v>
      </c>
      <c r="F101" s="30">
        <v>0</v>
      </c>
      <c r="G101" s="30">
        <v>0</v>
      </c>
      <c r="H101" s="57">
        <f t="shared" si="130"/>
        <v>0</v>
      </c>
      <c r="I101" s="57">
        <f t="shared" si="131"/>
        <v>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29">
        <f t="shared" si="132"/>
        <v>0</v>
      </c>
      <c r="T101" s="30">
        <f t="shared" si="129"/>
        <v>0</v>
      </c>
      <c r="U101" s="79">
        <f t="shared" si="133"/>
        <v>0</v>
      </c>
      <c r="V101" s="92" t="s">
        <v>441</v>
      </c>
    </row>
    <row r="102" spans="1:22" ht="31.5">
      <c r="A102" s="14" t="s">
        <v>253</v>
      </c>
      <c r="B102" s="25" t="s">
        <v>407</v>
      </c>
      <c r="C102" s="16" t="s">
        <v>80</v>
      </c>
      <c r="D102" s="70">
        <v>0</v>
      </c>
      <c r="E102" s="70">
        <v>0.67500000000000004</v>
      </c>
      <c r="F102" s="30">
        <v>0</v>
      </c>
      <c r="G102" s="30">
        <v>0</v>
      </c>
      <c r="H102" s="57">
        <f t="shared" si="130"/>
        <v>0</v>
      </c>
      <c r="I102" s="57">
        <f t="shared" si="131"/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29">
        <f t="shared" si="132"/>
        <v>0</v>
      </c>
      <c r="T102" s="30">
        <f t="shared" si="129"/>
        <v>0</v>
      </c>
      <c r="U102" s="79">
        <f t="shared" si="133"/>
        <v>0</v>
      </c>
      <c r="V102" s="92" t="s">
        <v>441</v>
      </c>
    </row>
    <row r="103" spans="1:22" ht="31.5">
      <c r="A103" s="14" t="s">
        <v>254</v>
      </c>
      <c r="B103" s="25" t="s">
        <v>408</v>
      </c>
      <c r="C103" s="16" t="s">
        <v>81</v>
      </c>
      <c r="D103" s="70">
        <v>0</v>
      </c>
      <c r="E103" s="70">
        <v>0.27200000000000002</v>
      </c>
      <c r="F103" s="30">
        <v>0</v>
      </c>
      <c r="G103" s="57">
        <v>0</v>
      </c>
      <c r="H103" s="57">
        <f t="shared" si="130"/>
        <v>0</v>
      </c>
      <c r="I103" s="57">
        <f t="shared" si="131"/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29">
        <v>0</v>
      </c>
      <c r="T103" s="30">
        <f t="shared" si="129"/>
        <v>0</v>
      </c>
      <c r="U103" s="79">
        <f t="shared" si="133"/>
        <v>0</v>
      </c>
      <c r="V103" s="92" t="s">
        <v>445</v>
      </c>
    </row>
    <row r="104" spans="1:22" ht="31.5">
      <c r="A104" s="14" t="s">
        <v>255</v>
      </c>
      <c r="B104" s="25" t="s">
        <v>409</v>
      </c>
      <c r="C104" s="16" t="s">
        <v>82</v>
      </c>
      <c r="D104" s="70">
        <v>0</v>
      </c>
      <c r="E104" s="70">
        <v>0.53900000000000003</v>
      </c>
      <c r="F104" s="30">
        <v>0</v>
      </c>
      <c r="G104" s="57">
        <v>0</v>
      </c>
      <c r="H104" s="57">
        <f t="shared" si="130"/>
        <v>0</v>
      </c>
      <c r="I104" s="57">
        <f t="shared" si="131"/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29">
        <v>0</v>
      </c>
      <c r="T104" s="30">
        <f t="shared" si="129"/>
        <v>0</v>
      </c>
      <c r="U104" s="79">
        <f t="shared" si="133"/>
        <v>0</v>
      </c>
      <c r="V104" s="92" t="s">
        <v>445</v>
      </c>
    </row>
    <row r="105" spans="1:22" ht="31.5">
      <c r="A105" s="14" t="s">
        <v>256</v>
      </c>
      <c r="B105" s="25" t="s">
        <v>410</v>
      </c>
      <c r="C105" s="16" t="s">
        <v>83</v>
      </c>
      <c r="D105" s="70">
        <v>0</v>
      </c>
      <c r="E105" s="70">
        <v>0.54800000000000004</v>
      </c>
      <c r="F105" s="30">
        <v>0</v>
      </c>
      <c r="G105" s="57">
        <v>0</v>
      </c>
      <c r="H105" s="57">
        <f t="shared" si="130"/>
        <v>0</v>
      </c>
      <c r="I105" s="57">
        <f t="shared" si="131"/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29">
        <v>0</v>
      </c>
      <c r="T105" s="30">
        <f t="shared" si="129"/>
        <v>0</v>
      </c>
      <c r="U105" s="79">
        <f t="shared" si="133"/>
        <v>0</v>
      </c>
      <c r="V105" s="92" t="s">
        <v>445</v>
      </c>
    </row>
    <row r="106" spans="1:22" s="99" customFormat="1" ht="31.5">
      <c r="A106" s="14" t="s">
        <v>257</v>
      </c>
      <c r="B106" s="25" t="s">
        <v>460</v>
      </c>
      <c r="C106" s="20" t="s">
        <v>84</v>
      </c>
      <c r="D106" s="70">
        <v>0</v>
      </c>
      <c r="E106" s="20">
        <v>0</v>
      </c>
      <c r="F106" s="30">
        <v>0</v>
      </c>
      <c r="G106" s="134">
        <v>0.51100000000000001</v>
      </c>
      <c r="H106" s="133">
        <f t="shared" si="130"/>
        <v>0.51100000000000001</v>
      </c>
      <c r="I106" s="57">
        <f t="shared" si="131"/>
        <v>0</v>
      </c>
      <c r="J106" s="30">
        <v>0</v>
      </c>
      <c r="K106" s="30">
        <v>0</v>
      </c>
      <c r="L106" s="20">
        <v>0</v>
      </c>
      <c r="M106" s="30">
        <v>0</v>
      </c>
      <c r="N106" s="20">
        <v>0</v>
      </c>
      <c r="O106" s="30">
        <v>0</v>
      </c>
      <c r="P106" s="133">
        <v>0.51100000000000001</v>
      </c>
      <c r="Q106" s="30">
        <v>0</v>
      </c>
      <c r="R106" s="30">
        <v>0</v>
      </c>
      <c r="S106" s="29">
        <f t="shared" si="132"/>
        <v>0.51100000000000001</v>
      </c>
      <c r="T106" s="30">
        <f t="shared" si="129"/>
        <v>-0.51100000000000001</v>
      </c>
      <c r="U106" s="79">
        <f t="shared" si="133"/>
        <v>-1</v>
      </c>
      <c r="V106" s="92" t="s">
        <v>444</v>
      </c>
    </row>
    <row r="107" spans="1:22" ht="31.5">
      <c r="A107" s="14" t="s">
        <v>258</v>
      </c>
      <c r="B107" s="25" t="s">
        <v>411</v>
      </c>
      <c r="C107" s="16" t="s">
        <v>85</v>
      </c>
      <c r="D107" s="70">
        <v>0</v>
      </c>
      <c r="E107" s="20">
        <v>0</v>
      </c>
      <c r="F107" s="30">
        <v>0</v>
      </c>
      <c r="G107" s="30">
        <f>0-E107</f>
        <v>0</v>
      </c>
      <c r="H107" s="57">
        <f t="shared" si="130"/>
        <v>0</v>
      </c>
      <c r="I107" s="57">
        <f t="shared" si="131"/>
        <v>0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29">
        <f t="shared" si="132"/>
        <v>0</v>
      </c>
      <c r="T107" s="30">
        <f t="shared" si="129"/>
        <v>0</v>
      </c>
      <c r="U107" s="79">
        <f t="shared" si="133"/>
        <v>0</v>
      </c>
      <c r="V107" s="92" t="s">
        <v>444</v>
      </c>
    </row>
    <row r="108" spans="1:22" ht="31.5">
      <c r="A108" s="14" t="s">
        <v>259</v>
      </c>
      <c r="B108" s="25" t="s">
        <v>412</v>
      </c>
      <c r="C108" s="16" t="s">
        <v>86</v>
      </c>
      <c r="D108" s="70">
        <v>0</v>
      </c>
      <c r="E108" s="20">
        <v>0.54100000000000004</v>
      </c>
      <c r="F108" s="30">
        <v>0</v>
      </c>
      <c r="G108" s="57">
        <v>0</v>
      </c>
      <c r="H108" s="57">
        <f t="shared" si="130"/>
        <v>0</v>
      </c>
      <c r="I108" s="57">
        <f t="shared" si="131"/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29">
        <v>0</v>
      </c>
      <c r="T108" s="30">
        <f t="shared" si="129"/>
        <v>0</v>
      </c>
      <c r="U108" s="79">
        <f t="shared" si="133"/>
        <v>0</v>
      </c>
      <c r="V108" s="92" t="s">
        <v>445</v>
      </c>
    </row>
    <row r="109" spans="1:22" ht="31.5">
      <c r="A109" s="14" t="s">
        <v>260</v>
      </c>
      <c r="B109" s="25" t="s">
        <v>413</v>
      </c>
      <c r="C109" s="16" t="s">
        <v>87</v>
      </c>
      <c r="D109" s="70">
        <v>0</v>
      </c>
      <c r="E109" s="20">
        <v>0.27500000000000002</v>
      </c>
      <c r="F109" s="30">
        <v>0</v>
      </c>
      <c r="G109" s="57">
        <v>0</v>
      </c>
      <c r="H109" s="57">
        <f t="shared" si="130"/>
        <v>0</v>
      </c>
      <c r="I109" s="57">
        <f t="shared" si="131"/>
        <v>0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29">
        <v>0</v>
      </c>
      <c r="T109" s="30">
        <f t="shared" si="129"/>
        <v>0</v>
      </c>
      <c r="U109" s="79">
        <f t="shared" si="133"/>
        <v>0</v>
      </c>
      <c r="V109" s="92" t="s">
        <v>445</v>
      </c>
    </row>
    <row r="110" spans="1:22" ht="31.5">
      <c r="A110" s="14" t="s">
        <v>261</v>
      </c>
      <c r="B110" s="25" t="s">
        <v>414</v>
      </c>
      <c r="C110" s="16" t="s">
        <v>88</v>
      </c>
      <c r="D110" s="70">
        <v>0</v>
      </c>
      <c r="E110" s="20">
        <v>0.54500000000000004</v>
      </c>
      <c r="F110" s="30">
        <v>0</v>
      </c>
      <c r="G110" s="57">
        <v>0</v>
      </c>
      <c r="H110" s="57">
        <f t="shared" si="130"/>
        <v>0</v>
      </c>
      <c r="I110" s="57">
        <f t="shared" si="131"/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29">
        <v>0</v>
      </c>
      <c r="T110" s="30">
        <f t="shared" si="129"/>
        <v>0</v>
      </c>
      <c r="U110" s="79">
        <f t="shared" si="133"/>
        <v>0</v>
      </c>
      <c r="V110" s="92" t="s">
        <v>445</v>
      </c>
    </row>
    <row r="111" spans="1:22" ht="31.5">
      <c r="A111" s="14" t="s">
        <v>262</v>
      </c>
      <c r="B111" s="18" t="s">
        <v>415</v>
      </c>
      <c r="C111" s="16" t="s">
        <v>89</v>
      </c>
      <c r="D111" s="70">
        <v>0</v>
      </c>
      <c r="E111" s="20">
        <v>0.52400000000000002</v>
      </c>
      <c r="F111" s="30">
        <v>0</v>
      </c>
      <c r="G111" s="30">
        <v>0</v>
      </c>
      <c r="H111" s="57">
        <f t="shared" si="130"/>
        <v>0</v>
      </c>
      <c r="I111" s="57">
        <f t="shared" si="131"/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29">
        <f t="shared" si="132"/>
        <v>0</v>
      </c>
      <c r="T111" s="30">
        <f t="shared" si="129"/>
        <v>0</v>
      </c>
      <c r="U111" s="79">
        <f t="shared" si="133"/>
        <v>0</v>
      </c>
      <c r="V111" s="92" t="s">
        <v>441</v>
      </c>
    </row>
    <row r="112" spans="1:22" ht="31.5">
      <c r="A112" s="14" t="s">
        <v>263</v>
      </c>
      <c r="B112" s="18" t="s">
        <v>416</v>
      </c>
      <c r="C112" s="16" t="s">
        <v>90</v>
      </c>
      <c r="D112" s="70">
        <v>0</v>
      </c>
      <c r="E112" s="20">
        <v>0</v>
      </c>
      <c r="F112" s="30">
        <v>0</v>
      </c>
      <c r="G112" s="30">
        <f t="shared" ref="G112:G115" si="138">0-E112</f>
        <v>0</v>
      </c>
      <c r="H112" s="57">
        <f t="shared" si="130"/>
        <v>0</v>
      </c>
      <c r="I112" s="57">
        <f t="shared" si="131"/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29">
        <f t="shared" si="132"/>
        <v>0</v>
      </c>
      <c r="T112" s="30">
        <f t="shared" si="129"/>
        <v>0</v>
      </c>
      <c r="U112" s="79">
        <f t="shared" si="133"/>
        <v>0</v>
      </c>
      <c r="V112" s="92" t="s">
        <v>444</v>
      </c>
    </row>
    <row r="113" spans="1:22" ht="31.5">
      <c r="A113" s="14" t="s">
        <v>264</v>
      </c>
      <c r="B113" s="18" t="s">
        <v>417</v>
      </c>
      <c r="C113" s="16" t="s">
        <v>91</v>
      </c>
      <c r="D113" s="70">
        <v>0</v>
      </c>
      <c r="E113" s="20">
        <v>0</v>
      </c>
      <c r="F113" s="30">
        <v>0</v>
      </c>
      <c r="G113" s="30">
        <f t="shared" si="138"/>
        <v>0</v>
      </c>
      <c r="H113" s="57">
        <f t="shared" si="130"/>
        <v>0</v>
      </c>
      <c r="I113" s="57">
        <f t="shared" si="131"/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29">
        <f t="shared" si="132"/>
        <v>0</v>
      </c>
      <c r="T113" s="30">
        <f t="shared" si="129"/>
        <v>0</v>
      </c>
      <c r="U113" s="79">
        <f t="shared" si="133"/>
        <v>0</v>
      </c>
      <c r="V113" s="92" t="s">
        <v>444</v>
      </c>
    </row>
    <row r="114" spans="1:22" ht="31.5">
      <c r="A114" s="14" t="s">
        <v>265</v>
      </c>
      <c r="B114" s="18" t="s">
        <v>418</v>
      </c>
      <c r="C114" s="16" t="s">
        <v>92</v>
      </c>
      <c r="D114" s="70">
        <v>0</v>
      </c>
      <c r="E114" s="20">
        <v>0</v>
      </c>
      <c r="F114" s="30">
        <v>0</v>
      </c>
      <c r="G114" s="30">
        <f t="shared" si="138"/>
        <v>0</v>
      </c>
      <c r="H114" s="57">
        <f t="shared" si="130"/>
        <v>0</v>
      </c>
      <c r="I114" s="57">
        <f t="shared" si="131"/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29">
        <f t="shared" si="132"/>
        <v>0</v>
      </c>
      <c r="T114" s="30">
        <f t="shared" si="129"/>
        <v>0</v>
      </c>
      <c r="U114" s="79">
        <f t="shared" si="133"/>
        <v>0</v>
      </c>
      <c r="V114" s="92" t="s">
        <v>444</v>
      </c>
    </row>
    <row r="115" spans="1:22" ht="31.5">
      <c r="A115" s="14" t="s">
        <v>266</v>
      </c>
      <c r="B115" s="18" t="s">
        <v>419</v>
      </c>
      <c r="C115" s="16" t="s">
        <v>93</v>
      </c>
      <c r="D115" s="70">
        <v>0</v>
      </c>
      <c r="E115" s="20">
        <v>0</v>
      </c>
      <c r="F115" s="30">
        <v>0</v>
      </c>
      <c r="G115" s="30">
        <f t="shared" si="138"/>
        <v>0</v>
      </c>
      <c r="H115" s="57">
        <f t="shared" si="130"/>
        <v>0</v>
      </c>
      <c r="I115" s="57">
        <f t="shared" si="131"/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29">
        <f t="shared" si="132"/>
        <v>0</v>
      </c>
      <c r="T115" s="30">
        <f t="shared" si="129"/>
        <v>0</v>
      </c>
      <c r="U115" s="79">
        <f t="shared" si="133"/>
        <v>0</v>
      </c>
      <c r="V115" s="92" t="s">
        <v>444</v>
      </c>
    </row>
    <row r="116" spans="1:22" ht="31.5">
      <c r="A116" s="14" t="s">
        <v>267</v>
      </c>
      <c r="B116" s="25" t="s">
        <v>420</v>
      </c>
      <c r="C116" s="16" t="s">
        <v>94</v>
      </c>
      <c r="D116" s="70">
        <v>0</v>
      </c>
      <c r="E116" s="70">
        <v>0.24199999999999999</v>
      </c>
      <c r="F116" s="30">
        <v>0</v>
      </c>
      <c r="G116" s="30">
        <v>0</v>
      </c>
      <c r="H116" s="57">
        <f t="shared" si="130"/>
        <v>0</v>
      </c>
      <c r="I116" s="57">
        <f t="shared" si="131"/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29">
        <f t="shared" si="132"/>
        <v>0</v>
      </c>
      <c r="T116" s="30">
        <f t="shared" si="129"/>
        <v>0</v>
      </c>
      <c r="U116" s="79">
        <f t="shared" si="133"/>
        <v>0</v>
      </c>
      <c r="V116" s="92" t="s">
        <v>441</v>
      </c>
    </row>
    <row r="117" spans="1:22" ht="31.5">
      <c r="A117" s="14" t="s">
        <v>268</v>
      </c>
      <c r="B117" s="25" t="s">
        <v>421</v>
      </c>
      <c r="C117" s="16" t="s">
        <v>95</v>
      </c>
      <c r="D117" s="70">
        <v>0</v>
      </c>
      <c r="E117" s="70">
        <v>0.27100000000000002</v>
      </c>
      <c r="F117" s="30">
        <v>0</v>
      </c>
      <c r="G117" s="30">
        <v>0</v>
      </c>
      <c r="H117" s="57">
        <f t="shared" si="130"/>
        <v>0</v>
      </c>
      <c r="I117" s="57">
        <f t="shared" si="131"/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29">
        <v>0</v>
      </c>
      <c r="T117" s="30">
        <f t="shared" si="129"/>
        <v>0</v>
      </c>
      <c r="U117" s="79">
        <f t="shared" si="133"/>
        <v>0</v>
      </c>
      <c r="V117" s="92" t="s">
        <v>445</v>
      </c>
    </row>
    <row r="118" spans="1:22" s="99" customFormat="1" ht="31.5">
      <c r="A118" s="14" t="s">
        <v>269</v>
      </c>
      <c r="B118" s="25" t="s">
        <v>461</v>
      </c>
      <c r="C118" s="20" t="s">
        <v>96</v>
      </c>
      <c r="D118" s="70">
        <v>0</v>
      </c>
      <c r="E118" s="20">
        <v>0</v>
      </c>
      <c r="F118" s="30">
        <v>0</v>
      </c>
      <c r="G118" s="30">
        <f>0.38-E118</f>
        <v>0.38</v>
      </c>
      <c r="H118" s="133">
        <f t="shared" si="130"/>
        <v>0.38000000000000006</v>
      </c>
      <c r="I118" s="57">
        <f t="shared" si="131"/>
        <v>0</v>
      </c>
      <c r="J118" s="30">
        <v>0</v>
      </c>
      <c r="K118" s="30">
        <v>0</v>
      </c>
      <c r="L118" s="20">
        <v>0</v>
      </c>
      <c r="M118" s="30">
        <v>0</v>
      </c>
      <c r="N118" s="20">
        <v>0</v>
      </c>
      <c r="O118" s="30">
        <v>0</v>
      </c>
      <c r="P118" s="133">
        <v>0.38000000000000006</v>
      </c>
      <c r="Q118" s="30">
        <v>0</v>
      </c>
      <c r="R118" s="30">
        <v>0</v>
      </c>
      <c r="S118" s="29">
        <f t="shared" si="132"/>
        <v>0.38</v>
      </c>
      <c r="T118" s="30">
        <f t="shared" si="129"/>
        <v>-0.38000000000000006</v>
      </c>
      <c r="U118" s="79">
        <f t="shared" si="133"/>
        <v>-1</v>
      </c>
      <c r="V118" s="92" t="s">
        <v>444</v>
      </c>
    </row>
    <row r="119" spans="1:22" s="99" customFormat="1" ht="31.5">
      <c r="A119" s="14" t="s">
        <v>270</v>
      </c>
      <c r="B119" s="25" t="s">
        <v>462</v>
      </c>
      <c r="C119" s="20" t="s">
        <v>97</v>
      </c>
      <c r="D119" s="70">
        <v>0</v>
      </c>
      <c r="E119" s="20">
        <v>0</v>
      </c>
      <c r="F119" s="30">
        <v>0</v>
      </c>
      <c r="G119" s="30">
        <f>0.38-E119</f>
        <v>0.38</v>
      </c>
      <c r="H119" s="133">
        <f t="shared" si="130"/>
        <v>0.38000000000000006</v>
      </c>
      <c r="I119" s="57">
        <f t="shared" si="131"/>
        <v>0</v>
      </c>
      <c r="J119" s="30">
        <v>0</v>
      </c>
      <c r="K119" s="30">
        <v>0</v>
      </c>
      <c r="L119" s="20">
        <v>0</v>
      </c>
      <c r="M119" s="30">
        <v>0</v>
      </c>
      <c r="N119" s="20">
        <v>0</v>
      </c>
      <c r="O119" s="30">
        <v>0</v>
      </c>
      <c r="P119" s="133">
        <v>0.38000000000000006</v>
      </c>
      <c r="Q119" s="30">
        <v>0</v>
      </c>
      <c r="R119" s="30">
        <v>0</v>
      </c>
      <c r="S119" s="29">
        <f t="shared" si="132"/>
        <v>0.38</v>
      </c>
      <c r="T119" s="30">
        <f t="shared" si="129"/>
        <v>-0.38000000000000006</v>
      </c>
      <c r="U119" s="79">
        <f t="shared" si="133"/>
        <v>-1</v>
      </c>
      <c r="V119" s="92" t="s">
        <v>444</v>
      </c>
    </row>
    <row r="120" spans="1:22" ht="31.5">
      <c r="A120" s="14" t="s">
        <v>271</v>
      </c>
      <c r="B120" s="18" t="s">
        <v>422</v>
      </c>
      <c r="C120" s="16" t="s">
        <v>98</v>
      </c>
      <c r="D120" s="70">
        <v>0</v>
      </c>
      <c r="E120" s="70">
        <v>0.246</v>
      </c>
      <c r="F120" s="30">
        <v>0</v>
      </c>
      <c r="G120" s="30">
        <v>0</v>
      </c>
      <c r="H120" s="57">
        <f t="shared" si="130"/>
        <v>0</v>
      </c>
      <c r="I120" s="57">
        <f t="shared" si="131"/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29">
        <f t="shared" si="132"/>
        <v>0</v>
      </c>
      <c r="T120" s="30">
        <f t="shared" si="129"/>
        <v>0</v>
      </c>
      <c r="U120" s="79">
        <f t="shared" si="133"/>
        <v>0</v>
      </c>
      <c r="V120" s="92" t="s">
        <v>441</v>
      </c>
    </row>
    <row r="121" spans="1:22" ht="31.5">
      <c r="A121" s="14" t="s">
        <v>272</v>
      </c>
      <c r="B121" s="18" t="s">
        <v>423</v>
      </c>
      <c r="C121" s="16" t="s">
        <v>99</v>
      </c>
      <c r="D121" s="70">
        <v>0</v>
      </c>
      <c r="E121" s="70">
        <v>0.51500000000000001</v>
      </c>
      <c r="F121" s="30">
        <v>0</v>
      </c>
      <c r="G121" s="30">
        <v>0</v>
      </c>
      <c r="H121" s="57">
        <f t="shared" si="130"/>
        <v>0</v>
      </c>
      <c r="I121" s="57">
        <f t="shared" si="131"/>
        <v>0</v>
      </c>
      <c r="J121" s="30"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29">
        <f t="shared" si="132"/>
        <v>0</v>
      </c>
      <c r="T121" s="30">
        <f t="shared" si="129"/>
        <v>0</v>
      </c>
      <c r="U121" s="79">
        <f t="shared" si="133"/>
        <v>0</v>
      </c>
      <c r="V121" s="92" t="s">
        <v>441</v>
      </c>
    </row>
    <row r="122" spans="1:22" ht="31.5">
      <c r="A122" s="14" t="s">
        <v>273</v>
      </c>
      <c r="B122" s="18" t="s">
        <v>424</v>
      </c>
      <c r="C122" s="16" t="s">
        <v>100</v>
      </c>
      <c r="D122" s="70">
        <v>0</v>
      </c>
      <c r="E122" s="20">
        <v>0</v>
      </c>
      <c r="F122" s="30">
        <v>0</v>
      </c>
      <c r="G122" s="30">
        <f>0-E122</f>
        <v>0</v>
      </c>
      <c r="H122" s="57">
        <f t="shared" si="130"/>
        <v>0</v>
      </c>
      <c r="I122" s="57">
        <f t="shared" si="131"/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29">
        <f t="shared" si="132"/>
        <v>0</v>
      </c>
      <c r="T122" s="30">
        <f t="shared" si="129"/>
        <v>0</v>
      </c>
      <c r="U122" s="79">
        <f t="shared" si="133"/>
        <v>0</v>
      </c>
      <c r="V122" s="92" t="s">
        <v>444</v>
      </c>
    </row>
    <row r="123" spans="1:22" ht="31.5">
      <c r="A123" s="14" t="s">
        <v>274</v>
      </c>
      <c r="B123" s="18" t="s">
        <v>425</v>
      </c>
      <c r="C123" s="16" t="s">
        <v>275</v>
      </c>
      <c r="D123" s="70">
        <v>0</v>
      </c>
      <c r="E123" s="70">
        <v>0.253</v>
      </c>
      <c r="F123" s="30">
        <v>0</v>
      </c>
      <c r="G123" s="30">
        <v>0</v>
      </c>
      <c r="H123" s="57">
        <f t="shared" si="130"/>
        <v>0</v>
      </c>
      <c r="I123" s="57">
        <f t="shared" si="131"/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29">
        <f t="shared" si="132"/>
        <v>0</v>
      </c>
      <c r="T123" s="30">
        <f t="shared" si="129"/>
        <v>0</v>
      </c>
      <c r="U123" s="79">
        <f t="shared" si="133"/>
        <v>0</v>
      </c>
      <c r="V123" s="92" t="s">
        <v>441</v>
      </c>
    </row>
    <row r="124" spans="1:22" ht="47.25">
      <c r="A124" s="14" t="s">
        <v>276</v>
      </c>
      <c r="B124" s="72" t="s">
        <v>426</v>
      </c>
      <c r="C124" s="16" t="s">
        <v>277</v>
      </c>
      <c r="D124" s="70">
        <v>0</v>
      </c>
      <c r="E124" s="70">
        <v>0.251</v>
      </c>
      <c r="F124" s="30">
        <v>0</v>
      </c>
      <c r="G124" s="30">
        <v>0</v>
      </c>
      <c r="H124" s="57">
        <f t="shared" si="130"/>
        <v>0</v>
      </c>
      <c r="I124" s="57">
        <f t="shared" si="131"/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29">
        <f t="shared" si="132"/>
        <v>0</v>
      </c>
      <c r="T124" s="30">
        <f t="shared" si="129"/>
        <v>0</v>
      </c>
      <c r="U124" s="79">
        <f t="shared" si="133"/>
        <v>0</v>
      </c>
      <c r="V124" s="92" t="s">
        <v>441</v>
      </c>
    </row>
    <row r="125" spans="1:22" ht="31.5">
      <c r="A125" s="14" t="s">
        <v>278</v>
      </c>
      <c r="B125" s="25" t="s">
        <v>427</v>
      </c>
      <c r="C125" s="16" t="s">
        <v>279</v>
      </c>
      <c r="D125" s="70">
        <v>0</v>
      </c>
      <c r="E125" s="70">
        <v>0.27</v>
      </c>
      <c r="F125" s="30">
        <v>0</v>
      </c>
      <c r="G125" s="30">
        <v>0</v>
      </c>
      <c r="H125" s="30">
        <f t="shared" si="130"/>
        <v>0</v>
      </c>
      <c r="I125" s="30">
        <f t="shared" si="131"/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29">
        <v>0</v>
      </c>
      <c r="T125" s="30">
        <f t="shared" si="129"/>
        <v>0</v>
      </c>
      <c r="U125" s="79">
        <f t="shared" si="133"/>
        <v>0</v>
      </c>
      <c r="V125" s="92" t="s">
        <v>445</v>
      </c>
    </row>
    <row r="126" spans="1:22" ht="31.5">
      <c r="A126" s="14" t="s">
        <v>280</v>
      </c>
      <c r="B126" s="18" t="s">
        <v>428</v>
      </c>
      <c r="C126" s="16" t="s">
        <v>281</v>
      </c>
      <c r="D126" s="70">
        <v>0</v>
      </c>
      <c r="E126" s="70">
        <v>0.251</v>
      </c>
      <c r="F126" s="30">
        <v>0</v>
      </c>
      <c r="G126" s="30">
        <v>0</v>
      </c>
      <c r="H126" s="57">
        <f t="shared" si="130"/>
        <v>0</v>
      </c>
      <c r="I126" s="57">
        <f t="shared" si="131"/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29">
        <f t="shared" si="132"/>
        <v>0</v>
      </c>
      <c r="T126" s="30">
        <f t="shared" si="129"/>
        <v>0</v>
      </c>
      <c r="U126" s="79">
        <f t="shared" si="133"/>
        <v>0</v>
      </c>
      <c r="V126" s="92" t="s">
        <v>441</v>
      </c>
    </row>
    <row r="127" spans="1:22" ht="47.25">
      <c r="A127" s="37" t="s">
        <v>282</v>
      </c>
      <c r="B127" s="38" t="s">
        <v>283</v>
      </c>
      <c r="C127" s="39" t="s">
        <v>25</v>
      </c>
      <c r="D127" s="52">
        <f t="shared" ref="D127:E127" si="139">SUM(D128,D145)</f>
        <v>0</v>
      </c>
      <c r="E127" s="52">
        <f t="shared" si="139"/>
        <v>16.137999999999998</v>
      </c>
      <c r="F127" s="52">
        <f t="shared" ref="F127:T127" si="140">SUM(F128,F145)</f>
        <v>0</v>
      </c>
      <c r="G127" s="52">
        <f t="shared" si="140"/>
        <v>16.838000000000001</v>
      </c>
      <c r="H127" s="52">
        <f t="shared" si="140"/>
        <v>5.8660000000000005</v>
      </c>
      <c r="I127" s="52">
        <f t="shared" si="140"/>
        <v>0.32700000000000001</v>
      </c>
      <c r="J127" s="52">
        <f t="shared" si="140"/>
        <v>0</v>
      </c>
      <c r="K127" s="52">
        <f t="shared" ref="K127:Q127" si="141">SUM(K128,K145)</f>
        <v>0.32700000000000001</v>
      </c>
      <c r="L127" s="52">
        <f t="shared" ref="L127:N127" si="142">IF(NOT(SUM(L128,L145)=0),SUM(L128,L145),"нд")</f>
        <v>1.8800000000000001</v>
      </c>
      <c r="M127" s="52">
        <f t="shared" si="141"/>
        <v>0</v>
      </c>
      <c r="N127" s="52">
        <f t="shared" si="142"/>
        <v>3.9860000000000002</v>
      </c>
      <c r="O127" s="52">
        <f t="shared" si="141"/>
        <v>0</v>
      </c>
      <c r="P127" s="52" t="str">
        <f t="shared" ref="P127" si="143">IF(NOT(SUM(P128,P145)=0),SUM(P128,P145),"нд")</f>
        <v>нд</v>
      </c>
      <c r="Q127" s="52">
        <f t="shared" si="141"/>
        <v>0</v>
      </c>
      <c r="R127" s="52">
        <f t="shared" si="140"/>
        <v>0</v>
      </c>
      <c r="S127" s="52">
        <f t="shared" si="140"/>
        <v>16.510999999999999</v>
      </c>
      <c r="T127" s="52">
        <f t="shared" si="140"/>
        <v>-5.5390000000000006</v>
      </c>
      <c r="U127" s="76">
        <f t="shared" si="133"/>
        <v>-0.94425502898056601</v>
      </c>
      <c r="V127" s="89" t="s">
        <v>386</v>
      </c>
    </row>
    <row r="128" spans="1:22" ht="31.5" customHeight="1">
      <c r="A128" s="40" t="s">
        <v>284</v>
      </c>
      <c r="B128" s="41" t="s">
        <v>285</v>
      </c>
      <c r="C128" s="42" t="s">
        <v>25</v>
      </c>
      <c r="D128" s="53">
        <f t="shared" ref="D128:T128" si="144">SUM(D129)</f>
        <v>0</v>
      </c>
      <c r="E128" s="53">
        <f t="shared" si="144"/>
        <v>16.137999999999998</v>
      </c>
      <c r="F128" s="53">
        <f t="shared" si="144"/>
        <v>0</v>
      </c>
      <c r="G128" s="53">
        <f t="shared" si="144"/>
        <v>16.838000000000001</v>
      </c>
      <c r="H128" s="53">
        <f t="shared" si="144"/>
        <v>5.8660000000000005</v>
      </c>
      <c r="I128" s="53">
        <f t="shared" si="144"/>
        <v>0.32700000000000001</v>
      </c>
      <c r="J128" s="53">
        <f t="shared" si="144"/>
        <v>0</v>
      </c>
      <c r="K128" s="53">
        <f t="shared" si="144"/>
        <v>0.32700000000000001</v>
      </c>
      <c r="L128" s="53">
        <f t="shared" ref="L128:P128" si="145">IF(NOT(SUM(L129)=0),SUM(L129),"нд")</f>
        <v>1.8800000000000001</v>
      </c>
      <c r="M128" s="53">
        <f t="shared" si="144"/>
        <v>0</v>
      </c>
      <c r="N128" s="42">
        <f t="shared" si="145"/>
        <v>3.9860000000000002</v>
      </c>
      <c r="O128" s="53">
        <f t="shared" si="144"/>
        <v>0</v>
      </c>
      <c r="P128" s="42" t="str">
        <f t="shared" si="145"/>
        <v>нд</v>
      </c>
      <c r="Q128" s="53">
        <f t="shared" si="144"/>
        <v>0</v>
      </c>
      <c r="R128" s="53">
        <f t="shared" si="144"/>
        <v>0</v>
      </c>
      <c r="S128" s="53">
        <f t="shared" si="144"/>
        <v>16.510999999999999</v>
      </c>
      <c r="T128" s="53">
        <f t="shared" si="144"/>
        <v>-5.5390000000000006</v>
      </c>
      <c r="U128" s="82">
        <f t="shared" si="133"/>
        <v>-0.94425502898056601</v>
      </c>
      <c r="V128" s="90" t="s">
        <v>386</v>
      </c>
    </row>
    <row r="129" spans="1:22">
      <c r="A129" s="11" t="s">
        <v>286</v>
      </c>
      <c r="B129" s="12" t="s">
        <v>31</v>
      </c>
      <c r="C129" s="13" t="s">
        <v>25</v>
      </c>
      <c r="D129" s="6">
        <f t="shared" ref="D129:E129" si="146">SUM(D130:D144)</f>
        <v>0</v>
      </c>
      <c r="E129" s="6">
        <f t="shared" si="146"/>
        <v>16.137999999999998</v>
      </c>
      <c r="F129" s="6">
        <f t="shared" ref="F129:T129" si="147">SUM(F130:F144)</f>
        <v>0</v>
      </c>
      <c r="G129" s="6">
        <f>SUM(G130:G144)</f>
        <v>16.838000000000001</v>
      </c>
      <c r="H129" s="6">
        <f>SUM(H130:H144)</f>
        <v>5.8660000000000005</v>
      </c>
      <c r="I129" s="6">
        <f t="shared" si="147"/>
        <v>0.32700000000000001</v>
      </c>
      <c r="J129" s="6">
        <f t="shared" si="147"/>
        <v>0</v>
      </c>
      <c r="K129" s="6">
        <f t="shared" ref="K129:Q129" si="148">SUM(K130:K144)</f>
        <v>0.32700000000000001</v>
      </c>
      <c r="L129" s="6">
        <f t="shared" ref="L129:N129" si="149">IF(NOT(SUM(L130:L144)=0),SUM(L130:L144),"нд")</f>
        <v>1.8800000000000001</v>
      </c>
      <c r="M129" s="6">
        <f t="shared" si="148"/>
        <v>0</v>
      </c>
      <c r="N129" s="5">
        <f t="shared" si="149"/>
        <v>3.9860000000000002</v>
      </c>
      <c r="O129" s="6">
        <f t="shared" si="148"/>
        <v>0</v>
      </c>
      <c r="P129" s="5" t="str">
        <f t="shared" ref="P129" si="150">IF(NOT(SUM(P130:P144)=0),SUM(P130:P144),"нд")</f>
        <v>нд</v>
      </c>
      <c r="Q129" s="6">
        <f t="shared" si="148"/>
        <v>0</v>
      </c>
      <c r="R129" s="6">
        <f t="shared" si="147"/>
        <v>0</v>
      </c>
      <c r="S129" s="6">
        <f t="shared" si="147"/>
        <v>16.510999999999999</v>
      </c>
      <c r="T129" s="6">
        <f t="shared" si="147"/>
        <v>-5.5390000000000006</v>
      </c>
      <c r="U129" s="81">
        <f t="shared" si="133"/>
        <v>-0.94425502898056601</v>
      </c>
      <c r="V129" s="94" t="s">
        <v>386</v>
      </c>
    </row>
    <row r="130" spans="1:22" ht="31.5">
      <c r="A130" s="14" t="s">
        <v>287</v>
      </c>
      <c r="B130" s="15" t="s">
        <v>32</v>
      </c>
      <c r="C130" s="16" t="s">
        <v>33</v>
      </c>
      <c r="D130" s="70">
        <v>0</v>
      </c>
      <c r="E130" s="20">
        <v>0</v>
      </c>
      <c r="F130" s="30">
        <v>0</v>
      </c>
      <c r="G130" s="30">
        <v>0</v>
      </c>
      <c r="H130" s="57">
        <f t="shared" si="130"/>
        <v>0</v>
      </c>
      <c r="I130" s="57">
        <f t="shared" si="131"/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29">
        <f t="shared" si="132"/>
        <v>0</v>
      </c>
      <c r="T130" s="30">
        <f t="shared" ref="T130:T146" si="151">I130-H130</f>
        <v>0</v>
      </c>
      <c r="U130" s="79">
        <f t="shared" si="133"/>
        <v>0</v>
      </c>
      <c r="V130" s="92" t="s">
        <v>444</v>
      </c>
    </row>
    <row r="131" spans="1:22" ht="31.5">
      <c r="A131" s="14" t="s">
        <v>288</v>
      </c>
      <c r="B131" s="15" t="s">
        <v>34</v>
      </c>
      <c r="C131" s="16" t="s">
        <v>35</v>
      </c>
      <c r="D131" s="70">
        <v>0</v>
      </c>
      <c r="E131" s="20">
        <v>0</v>
      </c>
      <c r="F131" s="30">
        <v>0</v>
      </c>
      <c r="G131" s="30">
        <v>0</v>
      </c>
      <c r="H131" s="57">
        <f t="shared" si="130"/>
        <v>0</v>
      </c>
      <c r="I131" s="57">
        <f t="shared" si="131"/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29">
        <f t="shared" si="132"/>
        <v>0</v>
      </c>
      <c r="T131" s="30">
        <f t="shared" si="151"/>
        <v>0</v>
      </c>
      <c r="U131" s="79">
        <f t="shared" si="133"/>
        <v>0</v>
      </c>
      <c r="V131" s="92" t="s">
        <v>444</v>
      </c>
    </row>
    <row r="132" spans="1:22" ht="31.5">
      <c r="A132" s="14" t="s">
        <v>289</v>
      </c>
      <c r="B132" s="15" t="s">
        <v>36</v>
      </c>
      <c r="C132" s="16" t="s">
        <v>37</v>
      </c>
      <c r="D132" s="70">
        <v>0</v>
      </c>
      <c r="E132" s="20">
        <v>0</v>
      </c>
      <c r="F132" s="30">
        <v>0</v>
      </c>
      <c r="G132" s="30">
        <v>0</v>
      </c>
      <c r="H132" s="57">
        <f t="shared" si="130"/>
        <v>0</v>
      </c>
      <c r="I132" s="57">
        <f t="shared" si="131"/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29">
        <f t="shared" si="132"/>
        <v>0</v>
      </c>
      <c r="T132" s="30">
        <f t="shared" si="151"/>
        <v>0</v>
      </c>
      <c r="U132" s="79">
        <f t="shared" si="133"/>
        <v>0</v>
      </c>
      <c r="V132" s="92" t="s">
        <v>444</v>
      </c>
    </row>
    <row r="133" spans="1:22" s="99" customFormat="1" ht="31.5" customHeight="1">
      <c r="A133" s="14" t="s">
        <v>290</v>
      </c>
      <c r="B133" s="15" t="s">
        <v>38</v>
      </c>
      <c r="C133" s="20" t="s">
        <v>39</v>
      </c>
      <c r="D133" s="70">
        <v>0</v>
      </c>
      <c r="E133" s="20">
        <v>0</v>
      </c>
      <c r="F133" s="30">
        <v>0</v>
      </c>
      <c r="G133" s="30">
        <f>0.94-E133</f>
        <v>0.94</v>
      </c>
      <c r="H133" s="133">
        <f t="shared" si="130"/>
        <v>0.94000000000000006</v>
      </c>
      <c r="I133" s="57">
        <f t="shared" si="131"/>
        <v>0</v>
      </c>
      <c r="J133" s="30">
        <v>0</v>
      </c>
      <c r="K133" s="30">
        <v>0</v>
      </c>
      <c r="L133" s="133">
        <v>0.94000000000000006</v>
      </c>
      <c r="M133" s="30">
        <v>0</v>
      </c>
      <c r="N133" s="20">
        <v>0</v>
      </c>
      <c r="O133" s="30">
        <v>0</v>
      </c>
      <c r="P133" s="20">
        <v>0</v>
      </c>
      <c r="Q133" s="30">
        <v>0</v>
      </c>
      <c r="R133" s="30">
        <v>0</v>
      </c>
      <c r="S133" s="29">
        <f t="shared" si="132"/>
        <v>0.94</v>
      </c>
      <c r="T133" s="30">
        <f t="shared" si="151"/>
        <v>-0.94000000000000006</v>
      </c>
      <c r="U133" s="79">
        <f t="shared" si="133"/>
        <v>-1</v>
      </c>
      <c r="V133" s="92" t="s">
        <v>444</v>
      </c>
    </row>
    <row r="134" spans="1:22" s="99" customFormat="1" ht="31.5" customHeight="1">
      <c r="A134" s="14" t="s">
        <v>291</v>
      </c>
      <c r="B134" s="15" t="s">
        <v>40</v>
      </c>
      <c r="C134" s="20" t="s">
        <v>41</v>
      </c>
      <c r="D134" s="70">
        <v>0</v>
      </c>
      <c r="E134" s="20">
        <v>0</v>
      </c>
      <c r="F134" s="30">
        <v>0</v>
      </c>
      <c r="G134" s="30">
        <f>0.94-E134</f>
        <v>0.94</v>
      </c>
      <c r="H134" s="133">
        <f t="shared" si="130"/>
        <v>0.94000000000000006</v>
      </c>
      <c r="I134" s="57">
        <f t="shared" si="131"/>
        <v>0</v>
      </c>
      <c r="J134" s="30">
        <v>0</v>
      </c>
      <c r="K134" s="30">
        <v>0</v>
      </c>
      <c r="L134" s="133">
        <v>0.94000000000000006</v>
      </c>
      <c r="M134" s="30">
        <v>0</v>
      </c>
      <c r="N134" s="20">
        <v>0</v>
      </c>
      <c r="O134" s="30">
        <v>0</v>
      </c>
      <c r="P134" s="20">
        <v>0</v>
      </c>
      <c r="Q134" s="30">
        <v>0</v>
      </c>
      <c r="R134" s="30">
        <v>0</v>
      </c>
      <c r="S134" s="29">
        <f t="shared" si="132"/>
        <v>0.94</v>
      </c>
      <c r="T134" s="30">
        <f t="shared" si="151"/>
        <v>-0.94000000000000006</v>
      </c>
      <c r="U134" s="79">
        <f t="shared" si="133"/>
        <v>-1</v>
      </c>
      <c r="V134" s="92" t="s">
        <v>444</v>
      </c>
    </row>
    <row r="135" spans="1:22" s="99" customFormat="1" ht="31.5" customHeight="1">
      <c r="A135" s="14" t="s">
        <v>292</v>
      </c>
      <c r="B135" s="15" t="s">
        <v>42</v>
      </c>
      <c r="C135" s="20" t="s">
        <v>43</v>
      </c>
      <c r="D135" s="70">
        <v>0</v>
      </c>
      <c r="E135" s="20">
        <v>0</v>
      </c>
      <c r="F135" s="30">
        <v>0</v>
      </c>
      <c r="G135" s="30">
        <f>0.94-E135</f>
        <v>0.94</v>
      </c>
      <c r="H135" s="133">
        <f t="shared" si="130"/>
        <v>0.94000000000000006</v>
      </c>
      <c r="I135" s="57">
        <f t="shared" si="131"/>
        <v>0</v>
      </c>
      <c r="J135" s="30">
        <v>0</v>
      </c>
      <c r="K135" s="30">
        <v>0</v>
      </c>
      <c r="L135" s="20">
        <v>0</v>
      </c>
      <c r="M135" s="30">
        <v>0</v>
      </c>
      <c r="N135" s="133">
        <v>0.94000000000000006</v>
      </c>
      <c r="O135" s="30">
        <v>0</v>
      </c>
      <c r="P135" s="20">
        <v>0</v>
      </c>
      <c r="Q135" s="30">
        <v>0</v>
      </c>
      <c r="R135" s="30">
        <v>0</v>
      </c>
      <c r="S135" s="29">
        <f t="shared" si="132"/>
        <v>0.94</v>
      </c>
      <c r="T135" s="30">
        <f t="shared" si="151"/>
        <v>-0.94000000000000006</v>
      </c>
      <c r="U135" s="79">
        <f t="shared" si="133"/>
        <v>-1</v>
      </c>
      <c r="V135" s="92" t="s">
        <v>444</v>
      </c>
    </row>
    <row r="136" spans="1:22" ht="31.5">
      <c r="A136" s="14" t="s">
        <v>293</v>
      </c>
      <c r="B136" s="15" t="s">
        <v>44</v>
      </c>
      <c r="C136" s="16" t="s">
        <v>45</v>
      </c>
      <c r="D136" s="70">
        <v>0</v>
      </c>
      <c r="E136" s="20">
        <v>0</v>
      </c>
      <c r="F136" s="30">
        <v>0</v>
      </c>
      <c r="G136" s="30">
        <v>0</v>
      </c>
      <c r="H136" s="57">
        <f t="shared" si="130"/>
        <v>0</v>
      </c>
      <c r="I136" s="57">
        <f t="shared" si="131"/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29">
        <f t="shared" si="132"/>
        <v>0</v>
      </c>
      <c r="T136" s="30">
        <f t="shared" si="151"/>
        <v>0</v>
      </c>
      <c r="U136" s="79">
        <f t="shared" si="133"/>
        <v>0</v>
      </c>
      <c r="V136" s="92" t="s">
        <v>444</v>
      </c>
    </row>
    <row r="137" spans="1:22" s="99" customFormat="1" ht="47.25">
      <c r="A137" s="14" t="s">
        <v>294</v>
      </c>
      <c r="B137" s="15" t="s">
        <v>46</v>
      </c>
      <c r="C137" s="20" t="s">
        <v>47</v>
      </c>
      <c r="D137" s="70">
        <v>0</v>
      </c>
      <c r="E137" s="20">
        <v>0</v>
      </c>
      <c r="F137" s="30">
        <v>0</v>
      </c>
      <c r="G137" s="30">
        <v>1.748</v>
      </c>
      <c r="H137" s="133">
        <f t="shared" si="130"/>
        <v>1.748</v>
      </c>
      <c r="I137" s="133">
        <f t="shared" si="131"/>
        <v>0.16800000000000001</v>
      </c>
      <c r="J137" s="30">
        <v>0</v>
      </c>
      <c r="K137" s="133">
        <v>0.16800000000000001</v>
      </c>
      <c r="L137" s="20">
        <v>0</v>
      </c>
      <c r="M137" s="30">
        <v>0</v>
      </c>
      <c r="N137" s="133">
        <v>1.748</v>
      </c>
      <c r="O137" s="30">
        <v>0</v>
      </c>
      <c r="P137" s="20">
        <v>0</v>
      </c>
      <c r="Q137" s="30">
        <v>0</v>
      </c>
      <c r="R137" s="30">
        <v>0</v>
      </c>
      <c r="S137" s="29">
        <f t="shared" si="132"/>
        <v>1.58</v>
      </c>
      <c r="T137" s="30">
        <f t="shared" si="151"/>
        <v>-1.58</v>
      </c>
      <c r="U137" s="79">
        <f t="shared" si="133"/>
        <v>-0.90389016018306634</v>
      </c>
      <c r="V137" s="92" t="s">
        <v>455</v>
      </c>
    </row>
    <row r="138" spans="1:22" s="99" customFormat="1" ht="47.25">
      <c r="A138" s="14" t="s">
        <v>295</v>
      </c>
      <c r="B138" s="15" t="s">
        <v>48</v>
      </c>
      <c r="C138" s="16" t="s">
        <v>49</v>
      </c>
      <c r="D138" s="70">
        <v>0</v>
      </c>
      <c r="E138" s="20">
        <v>0</v>
      </c>
      <c r="F138" s="30">
        <v>0</v>
      </c>
      <c r="G138" s="30">
        <v>1.298</v>
      </c>
      <c r="H138" s="133">
        <f t="shared" si="130"/>
        <v>1.298</v>
      </c>
      <c r="I138" s="133">
        <f t="shared" si="131"/>
        <v>0.159</v>
      </c>
      <c r="J138" s="30">
        <v>0</v>
      </c>
      <c r="K138" s="133">
        <v>0.159</v>
      </c>
      <c r="L138" s="20">
        <v>0</v>
      </c>
      <c r="M138" s="30">
        <v>0</v>
      </c>
      <c r="N138" s="133">
        <v>1.298</v>
      </c>
      <c r="O138" s="30">
        <v>0</v>
      </c>
      <c r="P138" s="20">
        <v>0</v>
      </c>
      <c r="Q138" s="30">
        <v>0</v>
      </c>
      <c r="R138" s="30">
        <v>0</v>
      </c>
      <c r="S138" s="29">
        <f t="shared" si="132"/>
        <v>1.139</v>
      </c>
      <c r="T138" s="30">
        <f t="shared" si="151"/>
        <v>-1.139</v>
      </c>
      <c r="U138" s="79">
        <f t="shared" si="133"/>
        <v>-0.87750385208012327</v>
      </c>
      <c r="V138" s="92" t="s">
        <v>455</v>
      </c>
    </row>
    <row r="139" spans="1:22" ht="31.5">
      <c r="A139" s="14" t="s">
        <v>296</v>
      </c>
      <c r="B139" s="47" t="s">
        <v>51</v>
      </c>
      <c r="C139" s="16" t="s">
        <v>52</v>
      </c>
      <c r="D139" s="110">
        <v>0</v>
      </c>
      <c r="E139" s="102">
        <v>0</v>
      </c>
      <c r="F139" s="102">
        <v>0</v>
      </c>
      <c r="G139" s="102">
        <f>10.972-E139</f>
        <v>10.972</v>
      </c>
      <c r="H139" s="108">
        <f t="shared" si="130"/>
        <v>0</v>
      </c>
      <c r="I139" s="108">
        <f t="shared" si="131"/>
        <v>0</v>
      </c>
      <c r="J139" s="102">
        <v>0</v>
      </c>
      <c r="K139" s="102">
        <v>0</v>
      </c>
      <c r="L139" s="106">
        <v>0</v>
      </c>
      <c r="M139" s="102">
        <v>0</v>
      </c>
      <c r="N139" s="106">
        <v>0</v>
      </c>
      <c r="O139" s="102">
        <v>0</v>
      </c>
      <c r="P139" s="106">
        <v>0</v>
      </c>
      <c r="Q139" s="102">
        <v>0</v>
      </c>
      <c r="R139" s="102">
        <v>0</v>
      </c>
      <c r="S139" s="100">
        <f t="shared" si="132"/>
        <v>10.972</v>
      </c>
      <c r="T139" s="102">
        <f t="shared" si="151"/>
        <v>0</v>
      </c>
      <c r="U139" s="79">
        <f t="shared" si="133"/>
        <v>0</v>
      </c>
      <c r="V139" s="104" t="s">
        <v>444</v>
      </c>
    </row>
    <row r="140" spans="1:22" ht="31.5">
      <c r="A140" s="14" t="s">
        <v>297</v>
      </c>
      <c r="B140" s="47" t="s">
        <v>53</v>
      </c>
      <c r="C140" s="16" t="s">
        <v>298</v>
      </c>
      <c r="D140" s="111"/>
      <c r="E140" s="103"/>
      <c r="F140" s="103"/>
      <c r="G140" s="103"/>
      <c r="H140" s="109"/>
      <c r="I140" s="109"/>
      <c r="J140" s="103"/>
      <c r="K140" s="103"/>
      <c r="L140" s="107"/>
      <c r="M140" s="103"/>
      <c r="N140" s="107"/>
      <c r="O140" s="103"/>
      <c r="P140" s="107"/>
      <c r="Q140" s="103"/>
      <c r="R140" s="103"/>
      <c r="S140" s="101"/>
      <c r="T140" s="103"/>
      <c r="U140" s="79">
        <f t="shared" si="133"/>
        <v>0</v>
      </c>
      <c r="V140" s="105"/>
    </row>
    <row r="141" spans="1:22" ht="63">
      <c r="A141" s="14" t="s">
        <v>299</v>
      </c>
      <c r="B141" s="25" t="s">
        <v>300</v>
      </c>
      <c r="C141" s="73" t="s">
        <v>54</v>
      </c>
      <c r="D141" s="70">
        <v>0</v>
      </c>
      <c r="E141" s="70">
        <f>6.151+2.344</f>
        <v>8.4949999999999992</v>
      </c>
      <c r="F141" s="30">
        <v>0</v>
      </c>
      <c r="G141" s="30">
        <v>0</v>
      </c>
      <c r="H141" s="57">
        <f t="shared" si="130"/>
        <v>0</v>
      </c>
      <c r="I141" s="57">
        <f t="shared" si="131"/>
        <v>0</v>
      </c>
      <c r="J141" s="30">
        <v>0</v>
      </c>
      <c r="K141" s="30">
        <v>0</v>
      </c>
      <c r="L141" s="20">
        <v>0</v>
      </c>
      <c r="M141" s="30">
        <v>0</v>
      </c>
      <c r="N141" s="20">
        <v>0</v>
      </c>
      <c r="O141" s="30">
        <v>0</v>
      </c>
      <c r="P141" s="20">
        <v>0</v>
      </c>
      <c r="Q141" s="30">
        <v>0</v>
      </c>
      <c r="R141" s="30">
        <v>0</v>
      </c>
      <c r="S141" s="29">
        <v>0</v>
      </c>
      <c r="T141" s="30">
        <f t="shared" si="151"/>
        <v>0</v>
      </c>
      <c r="U141" s="79">
        <f t="shared" si="133"/>
        <v>0</v>
      </c>
      <c r="V141" s="92" t="s">
        <v>441</v>
      </c>
    </row>
    <row r="142" spans="1:22" s="98" customFormat="1" ht="48" customHeight="1">
      <c r="A142" s="14" t="s">
        <v>301</v>
      </c>
      <c r="B142" s="15" t="s">
        <v>302</v>
      </c>
      <c r="C142" s="16" t="s">
        <v>303</v>
      </c>
      <c r="D142" s="70">
        <v>0</v>
      </c>
      <c r="E142" s="70">
        <v>1.7250000000000001</v>
      </c>
      <c r="F142" s="30">
        <v>0</v>
      </c>
      <c r="G142" s="30">
        <v>0</v>
      </c>
      <c r="H142" s="57">
        <f t="shared" si="130"/>
        <v>0</v>
      </c>
      <c r="I142" s="30">
        <f t="shared" si="131"/>
        <v>0</v>
      </c>
      <c r="J142" s="30">
        <v>0</v>
      </c>
      <c r="K142" s="30">
        <v>0</v>
      </c>
      <c r="L142" s="20">
        <v>0</v>
      </c>
      <c r="M142" s="30">
        <v>0</v>
      </c>
      <c r="N142" s="20">
        <v>0</v>
      </c>
      <c r="O142" s="30">
        <v>0</v>
      </c>
      <c r="P142" s="20">
        <v>0</v>
      </c>
      <c r="Q142" s="30">
        <v>0</v>
      </c>
      <c r="R142" s="30">
        <v>0</v>
      </c>
      <c r="S142" s="29">
        <v>0</v>
      </c>
      <c r="T142" s="30">
        <f t="shared" si="151"/>
        <v>0</v>
      </c>
      <c r="U142" s="79">
        <f t="shared" si="133"/>
        <v>0</v>
      </c>
      <c r="V142" s="92" t="s">
        <v>447</v>
      </c>
    </row>
    <row r="143" spans="1:22" s="98" customFormat="1" ht="48" customHeight="1">
      <c r="A143" s="14" t="s">
        <v>304</v>
      </c>
      <c r="B143" s="15" t="s">
        <v>305</v>
      </c>
      <c r="C143" s="16" t="s">
        <v>306</v>
      </c>
      <c r="D143" s="70">
        <v>0</v>
      </c>
      <c r="E143" s="70">
        <v>1.526</v>
      </c>
      <c r="F143" s="30">
        <v>0</v>
      </c>
      <c r="G143" s="30">
        <v>0</v>
      </c>
      <c r="H143" s="57">
        <f t="shared" ref="H143" si="152">J143+L143+N143+P143</f>
        <v>0</v>
      </c>
      <c r="I143" s="30">
        <f t="shared" ref="I143:I144" si="153">K143+M143+O143+Q143</f>
        <v>0</v>
      </c>
      <c r="J143" s="30">
        <v>0</v>
      </c>
      <c r="K143" s="30">
        <v>0</v>
      </c>
      <c r="L143" s="20">
        <v>0</v>
      </c>
      <c r="M143" s="30">
        <v>0</v>
      </c>
      <c r="N143" s="20">
        <v>0</v>
      </c>
      <c r="O143" s="30">
        <v>0</v>
      </c>
      <c r="P143" s="20">
        <v>0</v>
      </c>
      <c r="Q143" s="30">
        <v>0</v>
      </c>
      <c r="R143" s="30">
        <v>0</v>
      </c>
      <c r="S143" s="29">
        <v>0</v>
      </c>
      <c r="T143" s="30">
        <f t="shared" si="151"/>
        <v>0</v>
      </c>
      <c r="U143" s="79">
        <f t="shared" si="133"/>
        <v>0</v>
      </c>
      <c r="V143" s="92" t="s">
        <v>447</v>
      </c>
    </row>
    <row r="144" spans="1:22" s="98" customFormat="1" ht="57" customHeight="1">
      <c r="A144" s="14" t="s">
        <v>429</v>
      </c>
      <c r="B144" s="15" t="s">
        <v>430</v>
      </c>
      <c r="C144" s="16" t="s">
        <v>431</v>
      </c>
      <c r="D144" s="70">
        <v>0</v>
      </c>
      <c r="E144" s="70">
        <v>4.3920000000000003</v>
      </c>
      <c r="F144" s="30">
        <v>0</v>
      </c>
      <c r="G144" s="30">
        <v>0</v>
      </c>
      <c r="H144" s="57">
        <f t="shared" si="130"/>
        <v>0</v>
      </c>
      <c r="I144" s="30">
        <f t="shared" si="153"/>
        <v>0</v>
      </c>
      <c r="J144" s="30">
        <v>0</v>
      </c>
      <c r="K144" s="30">
        <v>0</v>
      </c>
      <c r="L144" s="20">
        <v>0</v>
      </c>
      <c r="M144" s="30">
        <v>0</v>
      </c>
      <c r="N144" s="20">
        <v>0</v>
      </c>
      <c r="O144" s="30">
        <v>0</v>
      </c>
      <c r="P144" s="20">
        <v>0</v>
      </c>
      <c r="Q144" s="30">
        <v>0</v>
      </c>
      <c r="R144" s="30">
        <v>0</v>
      </c>
      <c r="S144" s="29">
        <v>0</v>
      </c>
      <c r="T144" s="30">
        <f t="shared" si="151"/>
        <v>0</v>
      </c>
      <c r="U144" s="79">
        <f t="shared" si="133"/>
        <v>0</v>
      </c>
      <c r="V144" s="92" t="s">
        <v>447</v>
      </c>
    </row>
    <row r="145" spans="1:22" ht="31.5">
      <c r="A145" s="40" t="s">
        <v>307</v>
      </c>
      <c r="B145" s="41" t="s">
        <v>308</v>
      </c>
      <c r="C145" s="42" t="s">
        <v>25</v>
      </c>
      <c r="D145" s="53">
        <f t="shared" ref="D145:T145" si="154">SUM(D146)</f>
        <v>0</v>
      </c>
      <c r="E145" s="53">
        <f t="shared" si="154"/>
        <v>0</v>
      </c>
      <c r="F145" s="53">
        <f t="shared" si="154"/>
        <v>0</v>
      </c>
      <c r="G145" s="53">
        <f t="shared" si="154"/>
        <v>0</v>
      </c>
      <c r="H145" s="53">
        <f t="shared" si="154"/>
        <v>0</v>
      </c>
      <c r="I145" s="53">
        <f t="shared" si="154"/>
        <v>0</v>
      </c>
      <c r="J145" s="53">
        <f t="shared" si="154"/>
        <v>0</v>
      </c>
      <c r="K145" s="53">
        <f t="shared" si="154"/>
        <v>0</v>
      </c>
      <c r="L145" s="53">
        <f t="shared" si="154"/>
        <v>0</v>
      </c>
      <c r="M145" s="53">
        <f t="shared" si="154"/>
        <v>0</v>
      </c>
      <c r="N145" s="53">
        <f t="shared" si="154"/>
        <v>0</v>
      </c>
      <c r="O145" s="53">
        <f t="shared" si="154"/>
        <v>0</v>
      </c>
      <c r="P145" s="53">
        <f t="shared" si="154"/>
        <v>0</v>
      </c>
      <c r="Q145" s="53">
        <f t="shared" si="154"/>
        <v>0</v>
      </c>
      <c r="R145" s="53">
        <f t="shared" si="154"/>
        <v>0</v>
      </c>
      <c r="S145" s="53">
        <f t="shared" si="154"/>
        <v>0</v>
      </c>
      <c r="T145" s="53">
        <f t="shared" si="154"/>
        <v>0</v>
      </c>
      <c r="U145" s="80">
        <f t="shared" si="133"/>
        <v>0</v>
      </c>
      <c r="V145" s="90" t="s">
        <v>386</v>
      </c>
    </row>
    <row r="146" spans="1:22">
      <c r="A146" s="31" t="s">
        <v>26</v>
      </c>
      <c r="B146" s="31" t="s">
        <v>26</v>
      </c>
      <c r="C146" s="31" t="s">
        <v>26</v>
      </c>
      <c r="D146" s="70">
        <v>0</v>
      </c>
      <c r="E146" s="20">
        <v>0</v>
      </c>
      <c r="F146" s="30">
        <v>0</v>
      </c>
      <c r="G146" s="30">
        <v>0</v>
      </c>
      <c r="H146" s="57">
        <f t="shared" si="130"/>
        <v>0</v>
      </c>
      <c r="I146" s="57">
        <f t="shared" si="131"/>
        <v>0</v>
      </c>
      <c r="J146" s="30">
        <v>0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29">
        <f t="shared" si="132"/>
        <v>0</v>
      </c>
      <c r="T146" s="30">
        <f t="shared" si="151"/>
        <v>0</v>
      </c>
      <c r="U146" s="79">
        <f t="shared" si="133"/>
        <v>0</v>
      </c>
      <c r="V146" s="92" t="s">
        <v>444</v>
      </c>
    </row>
    <row r="147" spans="1:22" ht="31.5">
      <c r="A147" s="37" t="s">
        <v>309</v>
      </c>
      <c r="B147" s="38" t="s">
        <v>310</v>
      </c>
      <c r="C147" s="39" t="s">
        <v>25</v>
      </c>
      <c r="D147" s="52">
        <f t="shared" ref="D147:T147" si="155">SUM(D148,D150,D152,D154,D156,D158,D161,D163)</f>
        <v>0</v>
      </c>
      <c r="E147" s="52">
        <f t="shared" si="155"/>
        <v>0</v>
      </c>
      <c r="F147" s="52">
        <f t="shared" si="155"/>
        <v>0</v>
      </c>
      <c r="G147" s="52">
        <f t="shared" si="155"/>
        <v>6.9619999999999997</v>
      </c>
      <c r="H147" s="52">
        <f t="shared" si="155"/>
        <v>0</v>
      </c>
      <c r="I147" s="52">
        <f t="shared" si="155"/>
        <v>0</v>
      </c>
      <c r="J147" s="52">
        <f t="shared" si="155"/>
        <v>0</v>
      </c>
      <c r="K147" s="52">
        <f t="shared" ref="K147:Q147" si="156">SUM(K148,K150,K152,K154,K156,K158,K161,K163)</f>
        <v>0</v>
      </c>
      <c r="L147" s="52">
        <f t="shared" ref="L147:N147" si="157">SUM(L148,L150,L152,L154,L156,L158,L161,L163)</f>
        <v>0</v>
      </c>
      <c r="M147" s="52">
        <f t="shared" si="156"/>
        <v>0</v>
      </c>
      <c r="N147" s="52">
        <f t="shared" si="157"/>
        <v>0</v>
      </c>
      <c r="O147" s="52">
        <f t="shared" si="156"/>
        <v>0</v>
      </c>
      <c r="P147" s="52">
        <f t="shared" si="156"/>
        <v>0</v>
      </c>
      <c r="Q147" s="52">
        <f t="shared" si="156"/>
        <v>0</v>
      </c>
      <c r="R147" s="52">
        <f t="shared" si="155"/>
        <v>0</v>
      </c>
      <c r="S147" s="52">
        <f t="shared" si="155"/>
        <v>6.9619999999999997</v>
      </c>
      <c r="T147" s="52">
        <f t="shared" si="155"/>
        <v>0</v>
      </c>
      <c r="U147" s="76">
        <f t="shared" si="133"/>
        <v>0</v>
      </c>
      <c r="V147" s="89" t="s">
        <v>386</v>
      </c>
    </row>
    <row r="148" spans="1:22" ht="31.5">
      <c r="A148" s="40" t="s">
        <v>311</v>
      </c>
      <c r="B148" s="41" t="s">
        <v>312</v>
      </c>
      <c r="C148" s="42" t="s">
        <v>25</v>
      </c>
      <c r="D148" s="53">
        <f t="shared" ref="D148:T148" si="158">SUM(D149)</f>
        <v>0</v>
      </c>
      <c r="E148" s="53">
        <f t="shared" si="158"/>
        <v>0</v>
      </c>
      <c r="F148" s="53">
        <f t="shared" si="158"/>
        <v>0</v>
      </c>
      <c r="G148" s="53">
        <f t="shared" si="158"/>
        <v>0</v>
      </c>
      <c r="H148" s="53">
        <f t="shared" si="158"/>
        <v>0</v>
      </c>
      <c r="I148" s="53">
        <f t="shared" si="158"/>
        <v>0</v>
      </c>
      <c r="J148" s="53">
        <f t="shared" si="158"/>
        <v>0</v>
      </c>
      <c r="K148" s="53">
        <f t="shared" si="158"/>
        <v>0</v>
      </c>
      <c r="L148" s="53">
        <f t="shared" si="158"/>
        <v>0</v>
      </c>
      <c r="M148" s="53">
        <f t="shared" si="158"/>
        <v>0</v>
      </c>
      <c r="N148" s="53">
        <f t="shared" si="158"/>
        <v>0</v>
      </c>
      <c r="O148" s="53">
        <f t="shared" si="158"/>
        <v>0</v>
      </c>
      <c r="P148" s="53">
        <f t="shared" si="158"/>
        <v>0</v>
      </c>
      <c r="Q148" s="53">
        <f t="shared" si="158"/>
        <v>0</v>
      </c>
      <c r="R148" s="53">
        <f t="shared" si="158"/>
        <v>0</v>
      </c>
      <c r="S148" s="53">
        <f t="shared" si="158"/>
        <v>0</v>
      </c>
      <c r="T148" s="53">
        <f t="shared" si="158"/>
        <v>0</v>
      </c>
      <c r="U148" s="80">
        <f t="shared" si="133"/>
        <v>0</v>
      </c>
      <c r="V148" s="90" t="s">
        <v>386</v>
      </c>
    </row>
    <row r="149" spans="1:22">
      <c r="A149" s="31" t="s">
        <v>26</v>
      </c>
      <c r="B149" s="31" t="s">
        <v>26</v>
      </c>
      <c r="C149" s="31" t="s">
        <v>26</v>
      </c>
      <c r="D149" s="70">
        <v>0</v>
      </c>
      <c r="E149" s="20">
        <v>0</v>
      </c>
      <c r="F149" s="30">
        <v>0</v>
      </c>
      <c r="G149" s="30">
        <v>0</v>
      </c>
      <c r="H149" s="57">
        <f t="shared" ref="H149:H213" si="159">J149+L149+N149+P149</f>
        <v>0</v>
      </c>
      <c r="I149" s="57">
        <f t="shared" ref="I149:I213" si="160">K149+M149+O149+Q149</f>
        <v>0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29">
        <f t="shared" ref="S149:S213" si="161">G149-I149</f>
        <v>0</v>
      </c>
      <c r="T149" s="30">
        <f t="shared" ref="T149" si="162">I149-H149</f>
        <v>0</v>
      </c>
      <c r="U149" s="79">
        <f t="shared" ref="U149:U212" si="163">IF(I149&gt;0,(IF((SUM(H149)=0), 1,(I149/SUM(H149)-1))),(IF((SUM(H149)=0), 0,(I149/SUM(H149)-1))))</f>
        <v>0</v>
      </c>
      <c r="V149" s="92" t="s">
        <v>444</v>
      </c>
    </row>
    <row r="150" spans="1:22" ht="31.5">
      <c r="A150" s="40" t="s">
        <v>313</v>
      </c>
      <c r="B150" s="41" t="s">
        <v>314</v>
      </c>
      <c r="C150" s="42" t="s">
        <v>25</v>
      </c>
      <c r="D150" s="53">
        <f t="shared" ref="D150:T150" si="164">SUM(D151)</f>
        <v>0</v>
      </c>
      <c r="E150" s="53">
        <f t="shared" si="164"/>
        <v>0</v>
      </c>
      <c r="F150" s="53">
        <f t="shared" si="164"/>
        <v>0</v>
      </c>
      <c r="G150" s="53">
        <f t="shared" si="164"/>
        <v>0</v>
      </c>
      <c r="H150" s="53">
        <f t="shared" si="164"/>
        <v>0</v>
      </c>
      <c r="I150" s="53">
        <f t="shared" si="164"/>
        <v>0</v>
      </c>
      <c r="J150" s="53">
        <f t="shared" si="164"/>
        <v>0</v>
      </c>
      <c r="K150" s="53">
        <f t="shared" si="164"/>
        <v>0</v>
      </c>
      <c r="L150" s="53">
        <f t="shared" si="164"/>
        <v>0</v>
      </c>
      <c r="M150" s="53">
        <f t="shared" si="164"/>
        <v>0</v>
      </c>
      <c r="N150" s="53">
        <f t="shared" si="164"/>
        <v>0</v>
      </c>
      <c r="O150" s="53">
        <f t="shared" si="164"/>
        <v>0</v>
      </c>
      <c r="P150" s="53">
        <f t="shared" si="164"/>
        <v>0</v>
      </c>
      <c r="Q150" s="53">
        <f t="shared" si="164"/>
        <v>0</v>
      </c>
      <c r="R150" s="53">
        <f t="shared" si="164"/>
        <v>0</v>
      </c>
      <c r="S150" s="53">
        <f t="shared" si="164"/>
        <v>0</v>
      </c>
      <c r="T150" s="53">
        <f t="shared" si="164"/>
        <v>0</v>
      </c>
      <c r="U150" s="80">
        <f t="shared" si="163"/>
        <v>0</v>
      </c>
      <c r="V150" s="90" t="s">
        <v>386</v>
      </c>
    </row>
    <row r="151" spans="1:22">
      <c r="A151" s="31" t="s">
        <v>26</v>
      </c>
      <c r="B151" s="31" t="s">
        <v>26</v>
      </c>
      <c r="C151" s="31" t="s">
        <v>26</v>
      </c>
      <c r="D151" s="70">
        <v>0</v>
      </c>
      <c r="E151" s="20">
        <v>0</v>
      </c>
      <c r="F151" s="30">
        <v>0</v>
      </c>
      <c r="G151" s="30">
        <v>0</v>
      </c>
      <c r="H151" s="57">
        <f t="shared" si="159"/>
        <v>0</v>
      </c>
      <c r="I151" s="57">
        <f t="shared" si="160"/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29">
        <f t="shared" si="161"/>
        <v>0</v>
      </c>
      <c r="T151" s="30">
        <f t="shared" ref="T151" si="165">I151-H151</f>
        <v>0</v>
      </c>
      <c r="U151" s="79">
        <f t="shared" si="163"/>
        <v>0</v>
      </c>
      <c r="V151" s="92" t="s">
        <v>444</v>
      </c>
    </row>
    <row r="152" spans="1:22" ht="31.5">
      <c r="A152" s="40" t="s">
        <v>315</v>
      </c>
      <c r="B152" s="41" t="s">
        <v>316</v>
      </c>
      <c r="C152" s="42" t="s">
        <v>25</v>
      </c>
      <c r="D152" s="53">
        <f t="shared" ref="D152:T152" si="166">SUM(D153)</f>
        <v>0</v>
      </c>
      <c r="E152" s="53">
        <f t="shared" si="166"/>
        <v>0</v>
      </c>
      <c r="F152" s="53">
        <f t="shared" si="166"/>
        <v>0</v>
      </c>
      <c r="G152" s="53">
        <f t="shared" si="166"/>
        <v>0</v>
      </c>
      <c r="H152" s="53">
        <f t="shared" si="166"/>
        <v>0</v>
      </c>
      <c r="I152" s="53">
        <f t="shared" si="166"/>
        <v>0</v>
      </c>
      <c r="J152" s="53">
        <f t="shared" si="166"/>
        <v>0</v>
      </c>
      <c r="K152" s="53">
        <f t="shared" si="166"/>
        <v>0</v>
      </c>
      <c r="L152" s="53">
        <f t="shared" si="166"/>
        <v>0</v>
      </c>
      <c r="M152" s="53">
        <f t="shared" si="166"/>
        <v>0</v>
      </c>
      <c r="N152" s="53">
        <f t="shared" si="166"/>
        <v>0</v>
      </c>
      <c r="O152" s="53">
        <f t="shared" si="166"/>
        <v>0</v>
      </c>
      <c r="P152" s="53">
        <f t="shared" si="166"/>
        <v>0</v>
      </c>
      <c r="Q152" s="53">
        <f t="shared" si="166"/>
        <v>0</v>
      </c>
      <c r="R152" s="53">
        <f t="shared" si="166"/>
        <v>0</v>
      </c>
      <c r="S152" s="53">
        <f t="shared" si="166"/>
        <v>0</v>
      </c>
      <c r="T152" s="53">
        <f t="shared" si="166"/>
        <v>0</v>
      </c>
      <c r="U152" s="80">
        <f t="shared" si="163"/>
        <v>0</v>
      </c>
      <c r="V152" s="90" t="s">
        <v>386</v>
      </c>
    </row>
    <row r="153" spans="1:22">
      <c r="A153" s="31" t="s">
        <v>26</v>
      </c>
      <c r="B153" s="31" t="s">
        <v>26</v>
      </c>
      <c r="C153" s="31" t="s">
        <v>26</v>
      </c>
      <c r="D153" s="70">
        <v>0</v>
      </c>
      <c r="E153" s="20">
        <v>0</v>
      </c>
      <c r="F153" s="30">
        <v>0</v>
      </c>
      <c r="G153" s="30">
        <v>0</v>
      </c>
      <c r="H153" s="57">
        <f t="shared" si="159"/>
        <v>0</v>
      </c>
      <c r="I153" s="57">
        <f t="shared" si="160"/>
        <v>0</v>
      </c>
      <c r="J153" s="30">
        <v>0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29">
        <f t="shared" si="161"/>
        <v>0</v>
      </c>
      <c r="T153" s="30">
        <f t="shared" ref="T153" si="167">I153-H153</f>
        <v>0</v>
      </c>
      <c r="U153" s="79">
        <f t="shared" si="163"/>
        <v>0</v>
      </c>
      <c r="V153" s="92" t="s">
        <v>444</v>
      </c>
    </row>
    <row r="154" spans="1:22" ht="31.5">
      <c r="A154" s="40" t="s">
        <v>317</v>
      </c>
      <c r="B154" s="41" t="s">
        <v>318</v>
      </c>
      <c r="C154" s="42" t="s">
        <v>25</v>
      </c>
      <c r="D154" s="53">
        <f t="shared" ref="D154:T154" si="168">SUM(D155)</f>
        <v>0</v>
      </c>
      <c r="E154" s="53">
        <f t="shared" si="168"/>
        <v>0</v>
      </c>
      <c r="F154" s="53">
        <f t="shared" si="168"/>
        <v>0</v>
      </c>
      <c r="G154" s="53">
        <f t="shared" si="168"/>
        <v>0</v>
      </c>
      <c r="H154" s="53">
        <f t="shared" si="168"/>
        <v>0</v>
      </c>
      <c r="I154" s="53">
        <f t="shared" si="168"/>
        <v>0</v>
      </c>
      <c r="J154" s="53">
        <f t="shared" si="168"/>
        <v>0</v>
      </c>
      <c r="K154" s="53">
        <f t="shared" si="168"/>
        <v>0</v>
      </c>
      <c r="L154" s="53">
        <f t="shared" si="168"/>
        <v>0</v>
      </c>
      <c r="M154" s="53">
        <f t="shared" si="168"/>
        <v>0</v>
      </c>
      <c r="N154" s="53">
        <f t="shared" si="168"/>
        <v>0</v>
      </c>
      <c r="O154" s="53">
        <f t="shared" si="168"/>
        <v>0</v>
      </c>
      <c r="P154" s="53">
        <f t="shared" si="168"/>
        <v>0</v>
      </c>
      <c r="Q154" s="53">
        <f t="shared" si="168"/>
        <v>0</v>
      </c>
      <c r="R154" s="53">
        <f t="shared" si="168"/>
        <v>0</v>
      </c>
      <c r="S154" s="53">
        <f t="shared" si="168"/>
        <v>0</v>
      </c>
      <c r="T154" s="53">
        <f t="shared" si="168"/>
        <v>0</v>
      </c>
      <c r="U154" s="80">
        <f t="shared" si="163"/>
        <v>0</v>
      </c>
      <c r="V154" s="90" t="s">
        <v>386</v>
      </c>
    </row>
    <row r="155" spans="1:22">
      <c r="A155" s="31" t="s">
        <v>26</v>
      </c>
      <c r="B155" s="31" t="s">
        <v>26</v>
      </c>
      <c r="C155" s="31" t="s">
        <v>26</v>
      </c>
      <c r="D155" s="70">
        <v>0</v>
      </c>
      <c r="E155" s="20">
        <v>0</v>
      </c>
      <c r="F155" s="30">
        <v>0</v>
      </c>
      <c r="G155" s="30">
        <v>0</v>
      </c>
      <c r="H155" s="57">
        <f t="shared" si="159"/>
        <v>0</v>
      </c>
      <c r="I155" s="57">
        <f t="shared" si="160"/>
        <v>0</v>
      </c>
      <c r="J155" s="30">
        <v>0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29">
        <f t="shared" si="161"/>
        <v>0</v>
      </c>
      <c r="T155" s="30">
        <f t="shared" ref="T155" si="169">I155-H155</f>
        <v>0</v>
      </c>
      <c r="U155" s="79">
        <f t="shared" si="163"/>
        <v>0</v>
      </c>
      <c r="V155" s="92" t="s">
        <v>444</v>
      </c>
    </row>
    <row r="156" spans="1:22" ht="47.25">
      <c r="A156" s="40" t="s">
        <v>319</v>
      </c>
      <c r="B156" s="41" t="s">
        <v>320</v>
      </c>
      <c r="C156" s="42" t="s">
        <v>25</v>
      </c>
      <c r="D156" s="53">
        <f t="shared" ref="D156:T156" si="170">SUM(D157)</f>
        <v>0</v>
      </c>
      <c r="E156" s="53">
        <f t="shared" si="170"/>
        <v>0</v>
      </c>
      <c r="F156" s="53">
        <f t="shared" si="170"/>
        <v>0</v>
      </c>
      <c r="G156" s="53">
        <f t="shared" si="170"/>
        <v>0</v>
      </c>
      <c r="H156" s="53">
        <f t="shared" si="170"/>
        <v>0</v>
      </c>
      <c r="I156" s="53">
        <f t="shared" si="170"/>
        <v>0</v>
      </c>
      <c r="J156" s="53">
        <f t="shared" si="170"/>
        <v>0</v>
      </c>
      <c r="K156" s="53">
        <f t="shared" si="170"/>
        <v>0</v>
      </c>
      <c r="L156" s="53">
        <f t="shared" si="170"/>
        <v>0</v>
      </c>
      <c r="M156" s="53">
        <f t="shared" si="170"/>
        <v>0</v>
      </c>
      <c r="N156" s="53">
        <f t="shared" si="170"/>
        <v>0</v>
      </c>
      <c r="O156" s="53">
        <f t="shared" si="170"/>
        <v>0</v>
      </c>
      <c r="P156" s="53">
        <f t="shared" si="170"/>
        <v>0</v>
      </c>
      <c r="Q156" s="53">
        <f t="shared" si="170"/>
        <v>0</v>
      </c>
      <c r="R156" s="53">
        <f t="shared" si="170"/>
        <v>0</v>
      </c>
      <c r="S156" s="53">
        <f t="shared" si="170"/>
        <v>0</v>
      </c>
      <c r="T156" s="53">
        <f t="shared" si="170"/>
        <v>0</v>
      </c>
      <c r="U156" s="80">
        <f t="shared" si="163"/>
        <v>0</v>
      </c>
      <c r="V156" s="90" t="s">
        <v>386</v>
      </c>
    </row>
    <row r="157" spans="1:22">
      <c r="A157" s="31" t="s">
        <v>26</v>
      </c>
      <c r="B157" s="31" t="s">
        <v>26</v>
      </c>
      <c r="C157" s="31" t="s">
        <v>26</v>
      </c>
      <c r="D157" s="70">
        <v>0</v>
      </c>
      <c r="E157" s="20">
        <v>0</v>
      </c>
      <c r="F157" s="30">
        <v>0</v>
      </c>
      <c r="G157" s="30">
        <v>0</v>
      </c>
      <c r="H157" s="57">
        <f t="shared" si="159"/>
        <v>0</v>
      </c>
      <c r="I157" s="57">
        <f t="shared" si="160"/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29">
        <f t="shared" si="161"/>
        <v>0</v>
      </c>
      <c r="T157" s="30">
        <f t="shared" ref="T157" si="171">I157-H157</f>
        <v>0</v>
      </c>
      <c r="U157" s="79">
        <f t="shared" si="163"/>
        <v>0</v>
      </c>
      <c r="V157" s="92" t="s">
        <v>444</v>
      </c>
    </row>
    <row r="158" spans="1:22" ht="47.25" customHeight="1">
      <c r="A158" s="40" t="s">
        <v>321</v>
      </c>
      <c r="B158" s="41" t="s">
        <v>322</v>
      </c>
      <c r="C158" s="42" t="s">
        <v>25</v>
      </c>
      <c r="D158" s="53">
        <f t="shared" ref="D158:T158" si="172">SUM(D160)</f>
        <v>0</v>
      </c>
      <c r="E158" s="53">
        <f t="shared" si="172"/>
        <v>0</v>
      </c>
      <c r="F158" s="53">
        <f t="shared" si="172"/>
        <v>0</v>
      </c>
      <c r="G158" s="53">
        <f t="shared" si="172"/>
        <v>6.9619999999999997</v>
      </c>
      <c r="H158" s="53">
        <f t="shared" si="172"/>
        <v>0</v>
      </c>
      <c r="I158" s="53">
        <f t="shared" si="172"/>
        <v>0</v>
      </c>
      <c r="J158" s="53">
        <f t="shared" si="172"/>
        <v>0</v>
      </c>
      <c r="K158" s="53">
        <f t="shared" ref="K158:Q158" si="173">SUM(K160)</f>
        <v>0</v>
      </c>
      <c r="L158" s="53">
        <f t="shared" ref="L158:N158" si="174">SUM(L160)</f>
        <v>0</v>
      </c>
      <c r="M158" s="53">
        <f t="shared" si="173"/>
        <v>0</v>
      </c>
      <c r="N158" s="53">
        <f t="shared" si="174"/>
        <v>0</v>
      </c>
      <c r="O158" s="53">
        <f t="shared" si="173"/>
        <v>0</v>
      </c>
      <c r="P158" s="53">
        <f t="shared" si="173"/>
        <v>0</v>
      </c>
      <c r="Q158" s="53">
        <f t="shared" si="173"/>
        <v>0</v>
      </c>
      <c r="R158" s="53">
        <f t="shared" si="172"/>
        <v>0</v>
      </c>
      <c r="S158" s="53">
        <f t="shared" si="172"/>
        <v>6.9619999999999997</v>
      </c>
      <c r="T158" s="53">
        <f t="shared" si="172"/>
        <v>0</v>
      </c>
      <c r="U158" s="80">
        <f t="shared" si="163"/>
        <v>0</v>
      </c>
      <c r="V158" s="90" t="s">
        <v>386</v>
      </c>
    </row>
    <row r="159" spans="1:22">
      <c r="A159" s="48" t="s">
        <v>432</v>
      </c>
      <c r="B159" s="12" t="s">
        <v>31</v>
      </c>
      <c r="C159" s="96" t="s">
        <v>25</v>
      </c>
      <c r="D159" s="135">
        <f>D160</f>
        <v>0</v>
      </c>
      <c r="E159" s="135">
        <f t="shared" ref="E159:S159" si="175">E160</f>
        <v>0</v>
      </c>
      <c r="F159" s="135">
        <f t="shared" si="175"/>
        <v>0</v>
      </c>
      <c r="G159" s="135">
        <f t="shared" si="175"/>
        <v>6.9619999999999997</v>
      </c>
      <c r="H159" s="135">
        <f t="shared" si="175"/>
        <v>0</v>
      </c>
      <c r="I159" s="135">
        <f t="shared" si="175"/>
        <v>0</v>
      </c>
      <c r="J159" s="135">
        <f t="shared" si="175"/>
        <v>0</v>
      </c>
      <c r="K159" s="135">
        <f t="shared" si="175"/>
        <v>0</v>
      </c>
      <c r="L159" s="135">
        <f t="shared" si="175"/>
        <v>0</v>
      </c>
      <c r="M159" s="135">
        <f t="shared" si="175"/>
        <v>0</v>
      </c>
      <c r="N159" s="135">
        <f t="shared" si="175"/>
        <v>0</v>
      </c>
      <c r="O159" s="135">
        <f t="shared" si="175"/>
        <v>0</v>
      </c>
      <c r="P159" s="135">
        <f t="shared" si="175"/>
        <v>0</v>
      </c>
      <c r="Q159" s="135">
        <f t="shared" si="175"/>
        <v>0</v>
      </c>
      <c r="R159" s="135">
        <f t="shared" si="175"/>
        <v>0</v>
      </c>
      <c r="S159" s="135">
        <f t="shared" si="175"/>
        <v>6.9619999999999997</v>
      </c>
      <c r="T159" s="97">
        <f t="shared" ref="T159:T164" si="176">I159-H159</f>
        <v>0</v>
      </c>
      <c r="U159" s="81">
        <f t="shared" si="163"/>
        <v>0</v>
      </c>
      <c r="V159" s="94" t="s">
        <v>386</v>
      </c>
    </row>
    <row r="160" spans="1:22" ht="64.5" customHeight="1">
      <c r="A160" s="136" t="s">
        <v>433</v>
      </c>
      <c r="B160" s="137" t="s">
        <v>434</v>
      </c>
      <c r="C160" s="31" t="s">
        <v>435</v>
      </c>
      <c r="D160" s="70">
        <v>0</v>
      </c>
      <c r="E160" s="138">
        <v>0</v>
      </c>
      <c r="F160" s="30">
        <v>0</v>
      </c>
      <c r="G160" s="134">
        <v>6.9619999999999997</v>
      </c>
      <c r="H160" s="57">
        <f t="shared" si="159"/>
        <v>0</v>
      </c>
      <c r="I160" s="57">
        <f t="shared" si="160"/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29">
        <f t="shared" si="161"/>
        <v>6.9619999999999997</v>
      </c>
      <c r="T160" s="30">
        <f t="shared" si="176"/>
        <v>0</v>
      </c>
      <c r="U160" s="79">
        <f t="shared" si="163"/>
        <v>0</v>
      </c>
      <c r="V160" s="92" t="s">
        <v>444</v>
      </c>
    </row>
    <row r="161" spans="1:22" ht="47.25" customHeight="1">
      <c r="A161" s="40" t="s">
        <v>323</v>
      </c>
      <c r="B161" s="41" t="s">
        <v>324</v>
      </c>
      <c r="C161" s="42" t="s">
        <v>25</v>
      </c>
      <c r="D161" s="53">
        <f t="shared" ref="D161:T161" si="177">SUM(D162)</f>
        <v>0</v>
      </c>
      <c r="E161" s="53">
        <f t="shared" si="177"/>
        <v>0</v>
      </c>
      <c r="F161" s="53">
        <f t="shared" si="177"/>
        <v>0</v>
      </c>
      <c r="G161" s="53">
        <f t="shared" si="177"/>
        <v>0</v>
      </c>
      <c r="H161" s="53">
        <f t="shared" si="177"/>
        <v>0</v>
      </c>
      <c r="I161" s="53">
        <f t="shared" si="177"/>
        <v>0</v>
      </c>
      <c r="J161" s="53">
        <f t="shared" si="177"/>
        <v>0</v>
      </c>
      <c r="K161" s="53">
        <f t="shared" si="177"/>
        <v>0</v>
      </c>
      <c r="L161" s="53">
        <f t="shared" si="177"/>
        <v>0</v>
      </c>
      <c r="M161" s="53">
        <f t="shared" si="177"/>
        <v>0</v>
      </c>
      <c r="N161" s="53">
        <f t="shared" si="177"/>
        <v>0</v>
      </c>
      <c r="O161" s="53">
        <f t="shared" si="177"/>
        <v>0</v>
      </c>
      <c r="P161" s="53">
        <f t="shared" si="177"/>
        <v>0</v>
      </c>
      <c r="Q161" s="53">
        <f t="shared" si="177"/>
        <v>0</v>
      </c>
      <c r="R161" s="53">
        <f t="shared" si="177"/>
        <v>0</v>
      </c>
      <c r="S161" s="53">
        <f t="shared" si="177"/>
        <v>0</v>
      </c>
      <c r="T161" s="53">
        <f t="shared" si="177"/>
        <v>0</v>
      </c>
      <c r="U161" s="82">
        <f t="shared" si="163"/>
        <v>0</v>
      </c>
      <c r="V161" s="90" t="s">
        <v>386</v>
      </c>
    </row>
    <row r="162" spans="1:22">
      <c r="A162" s="31" t="s">
        <v>26</v>
      </c>
      <c r="B162" s="31" t="s">
        <v>26</v>
      </c>
      <c r="C162" s="31" t="s">
        <v>26</v>
      </c>
      <c r="D162" s="70">
        <v>0</v>
      </c>
      <c r="E162" s="20">
        <v>0</v>
      </c>
      <c r="F162" s="30">
        <v>0</v>
      </c>
      <c r="G162" s="30">
        <v>0</v>
      </c>
      <c r="H162" s="57">
        <f t="shared" si="159"/>
        <v>0</v>
      </c>
      <c r="I162" s="57">
        <f t="shared" si="160"/>
        <v>0</v>
      </c>
      <c r="J162" s="30">
        <v>0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29">
        <f t="shared" si="161"/>
        <v>0</v>
      </c>
      <c r="T162" s="30">
        <f t="shared" si="176"/>
        <v>0</v>
      </c>
      <c r="U162" s="79">
        <f t="shared" si="163"/>
        <v>0</v>
      </c>
      <c r="V162" s="92" t="s">
        <v>444</v>
      </c>
    </row>
    <row r="163" spans="1:22" ht="47.25">
      <c r="A163" s="40" t="s">
        <v>325</v>
      </c>
      <c r="B163" s="41" t="s">
        <v>326</v>
      </c>
      <c r="C163" s="42" t="s">
        <v>25</v>
      </c>
      <c r="D163" s="53">
        <f t="shared" ref="D163:T163" si="178">SUM(D164)</f>
        <v>0</v>
      </c>
      <c r="E163" s="53">
        <f t="shared" si="178"/>
        <v>0</v>
      </c>
      <c r="F163" s="53">
        <f t="shared" si="178"/>
        <v>0</v>
      </c>
      <c r="G163" s="53">
        <f t="shared" si="178"/>
        <v>0</v>
      </c>
      <c r="H163" s="53">
        <f t="shared" si="178"/>
        <v>0</v>
      </c>
      <c r="I163" s="53">
        <f t="shared" si="178"/>
        <v>0</v>
      </c>
      <c r="J163" s="53">
        <f t="shared" si="178"/>
        <v>0</v>
      </c>
      <c r="K163" s="53">
        <f t="shared" si="178"/>
        <v>0</v>
      </c>
      <c r="L163" s="53">
        <f t="shared" si="178"/>
        <v>0</v>
      </c>
      <c r="M163" s="53">
        <f t="shared" si="178"/>
        <v>0</v>
      </c>
      <c r="N163" s="53">
        <f t="shared" si="178"/>
        <v>0</v>
      </c>
      <c r="O163" s="53">
        <f t="shared" si="178"/>
        <v>0</v>
      </c>
      <c r="P163" s="53">
        <f t="shared" si="178"/>
        <v>0</v>
      </c>
      <c r="Q163" s="53">
        <f t="shared" si="178"/>
        <v>0</v>
      </c>
      <c r="R163" s="53">
        <f t="shared" si="178"/>
        <v>0</v>
      </c>
      <c r="S163" s="53">
        <f t="shared" si="178"/>
        <v>0</v>
      </c>
      <c r="T163" s="53">
        <f t="shared" si="178"/>
        <v>0</v>
      </c>
      <c r="U163" s="82">
        <f t="shared" si="163"/>
        <v>0</v>
      </c>
      <c r="V163" s="90" t="s">
        <v>386</v>
      </c>
    </row>
    <row r="164" spans="1:22">
      <c r="A164" s="31" t="s">
        <v>26</v>
      </c>
      <c r="B164" s="31" t="s">
        <v>26</v>
      </c>
      <c r="C164" s="31" t="s">
        <v>26</v>
      </c>
      <c r="D164" s="70">
        <v>0</v>
      </c>
      <c r="E164" s="20">
        <v>0</v>
      </c>
      <c r="F164" s="30">
        <v>0</v>
      </c>
      <c r="G164" s="30">
        <v>0</v>
      </c>
      <c r="H164" s="57">
        <f t="shared" si="159"/>
        <v>0</v>
      </c>
      <c r="I164" s="57">
        <f t="shared" si="160"/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29">
        <f t="shared" si="161"/>
        <v>0</v>
      </c>
      <c r="T164" s="30">
        <f t="shared" si="176"/>
        <v>0</v>
      </c>
      <c r="U164" s="79">
        <f t="shared" si="163"/>
        <v>0</v>
      </c>
      <c r="V164" s="92" t="s">
        <v>444</v>
      </c>
    </row>
    <row r="165" spans="1:22" ht="47.25">
      <c r="A165" s="37" t="s">
        <v>327</v>
      </c>
      <c r="B165" s="38" t="s">
        <v>328</v>
      </c>
      <c r="C165" s="39" t="s">
        <v>25</v>
      </c>
      <c r="D165" s="52">
        <f t="shared" ref="D165:T165" si="179">SUM(D166,D168)</f>
        <v>0</v>
      </c>
      <c r="E165" s="52">
        <f t="shared" si="179"/>
        <v>0</v>
      </c>
      <c r="F165" s="52">
        <f t="shared" si="179"/>
        <v>0</v>
      </c>
      <c r="G165" s="52">
        <f t="shared" si="179"/>
        <v>0</v>
      </c>
      <c r="H165" s="52">
        <f t="shared" si="179"/>
        <v>0</v>
      </c>
      <c r="I165" s="52">
        <f t="shared" si="179"/>
        <v>0</v>
      </c>
      <c r="J165" s="52">
        <f t="shared" si="179"/>
        <v>0</v>
      </c>
      <c r="K165" s="52">
        <f t="shared" ref="K165:Q165" si="180">SUM(K166,K168)</f>
        <v>0</v>
      </c>
      <c r="L165" s="52">
        <f t="shared" ref="L165:N165" si="181">SUM(L166,L168)</f>
        <v>0</v>
      </c>
      <c r="M165" s="52">
        <f t="shared" si="180"/>
        <v>0</v>
      </c>
      <c r="N165" s="52">
        <f t="shared" si="181"/>
        <v>0</v>
      </c>
      <c r="O165" s="52">
        <f t="shared" si="180"/>
        <v>0</v>
      </c>
      <c r="P165" s="52">
        <f t="shared" si="180"/>
        <v>0</v>
      </c>
      <c r="Q165" s="52">
        <f t="shared" si="180"/>
        <v>0</v>
      </c>
      <c r="R165" s="52">
        <f t="shared" si="179"/>
        <v>0</v>
      </c>
      <c r="S165" s="52">
        <f t="shared" si="179"/>
        <v>0</v>
      </c>
      <c r="T165" s="52">
        <f t="shared" si="179"/>
        <v>0</v>
      </c>
      <c r="U165" s="76">
        <f t="shared" si="163"/>
        <v>0</v>
      </c>
      <c r="V165" s="89" t="s">
        <v>386</v>
      </c>
    </row>
    <row r="166" spans="1:22" ht="31.5">
      <c r="A166" s="40" t="s">
        <v>329</v>
      </c>
      <c r="B166" s="41" t="s">
        <v>330</v>
      </c>
      <c r="C166" s="42" t="s">
        <v>25</v>
      </c>
      <c r="D166" s="53">
        <f t="shared" ref="D166:T166" si="182">SUM(D167)</f>
        <v>0</v>
      </c>
      <c r="E166" s="53">
        <f t="shared" si="182"/>
        <v>0</v>
      </c>
      <c r="F166" s="53">
        <f t="shared" si="182"/>
        <v>0</v>
      </c>
      <c r="G166" s="53">
        <f t="shared" si="182"/>
        <v>0</v>
      </c>
      <c r="H166" s="53">
        <f t="shared" si="182"/>
        <v>0</v>
      </c>
      <c r="I166" s="53">
        <f t="shared" si="182"/>
        <v>0</v>
      </c>
      <c r="J166" s="53">
        <f t="shared" si="182"/>
        <v>0</v>
      </c>
      <c r="K166" s="53">
        <f t="shared" si="182"/>
        <v>0</v>
      </c>
      <c r="L166" s="53">
        <f t="shared" si="182"/>
        <v>0</v>
      </c>
      <c r="M166" s="53">
        <f t="shared" si="182"/>
        <v>0</v>
      </c>
      <c r="N166" s="53">
        <f t="shared" si="182"/>
        <v>0</v>
      </c>
      <c r="O166" s="53">
        <f t="shared" si="182"/>
        <v>0</v>
      </c>
      <c r="P166" s="53">
        <f t="shared" si="182"/>
        <v>0</v>
      </c>
      <c r="Q166" s="53">
        <f t="shared" si="182"/>
        <v>0</v>
      </c>
      <c r="R166" s="53">
        <f t="shared" si="182"/>
        <v>0</v>
      </c>
      <c r="S166" s="53">
        <f t="shared" si="182"/>
        <v>0</v>
      </c>
      <c r="T166" s="53">
        <f t="shared" si="182"/>
        <v>0</v>
      </c>
      <c r="U166" s="82">
        <f t="shared" si="163"/>
        <v>0</v>
      </c>
      <c r="V166" s="90" t="s">
        <v>386</v>
      </c>
    </row>
    <row r="167" spans="1:22">
      <c r="A167" s="31" t="s">
        <v>26</v>
      </c>
      <c r="B167" s="31" t="s">
        <v>26</v>
      </c>
      <c r="C167" s="31" t="s">
        <v>26</v>
      </c>
      <c r="D167" s="70">
        <v>0</v>
      </c>
      <c r="E167" s="20">
        <v>0</v>
      </c>
      <c r="F167" s="30">
        <v>0</v>
      </c>
      <c r="G167" s="30">
        <v>0</v>
      </c>
      <c r="H167" s="57">
        <f t="shared" si="159"/>
        <v>0</v>
      </c>
      <c r="I167" s="57">
        <f t="shared" si="160"/>
        <v>0</v>
      </c>
      <c r="J167" s="30">
        <v>0</v>
      </c>
      <c r="K167" s="30">
        <v>0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29">
        <f t="shared" si="161"/>
        <v>0</v>
      </c>
      <c r="T167" s="30">
        <f t="shared" ref="T167" si="183">I167-H167</f>
        <v>0</v>
      </c>
      <c r="U167" s="79">
        <f t="shared" si="163"/>
        <v>0</v>
      </c>
      <c r="V167" s="92" t="s">
        <v>444</v>
      </c>
    </row>
    <row r="168" spans="1:22" ht="31.5">
      <c r="A168" s="40" t="s">
        <v>331</v>
      </c>
      <c r="B168" s="41" t="s">
        <v>332</v>
      </c>
      <c r="C168" s="42" t="s">
        <v>25</v>
      </c>
      <c r="D168" s="53">
        <f t="shared" ref="D168:T168" si="184">SUM(D169)</f>
        <v>0</v>
      </c>
      <c r="E168" s="53">
        <f t="shared" si="184"/>
        <v>0</v>
      </c>
      <c r="F168" s="53">
        <f t="shared" si="184"/>
        <v>0</v>
      </c>
      <c r="G168" s="53">
        <f t="shared" si="184"/>
        <v>0</v>
      </c>
      <c r="H168" s="53">
        <f t="shared" si="184"/>
        <v>0</v>
      </c>
      <c r="I168" s="53">
        <f t="shared" si="184"/>
        <v>0</v>
      </c>
      <c r="J168" s="53">
        <f t="shared" si="184"/>
        <v>0</v>
      </c>
      <c r="K168" s="53">
        <f t="shared" si="184"/>
        <v>0</v>
      </c>
      <c r="L168" s="53">
        <f t="shared" si="184"/>
        <v>0</v>
      </c>
      <c r="M168" s="53">
        <f t="shared" si="184"/>
        <v>0</v>
      </c>
      <c r="N168" s="53">
        <f t="shared" si="184"/>
        <v>0</v>
      </c>
      <c r="O168" s="53">
        <f t="shared" si="184"/>
        <v>0</v>
      </c>
      <c r="P168" s="53">
        <f t="shared" si="184"/>
        <v>0</v>
      </c>
      <c r="Q168" s="53">
        <f t="shared" si="184"/>
        <v>0</v>
      </c>
      <c r="R168" s="53">
        <f t="shared" si="184"/>
        <v>0</v>
      </c>
      <c r="S168" s="53">
        <f t="shared" si="184"/>
        <v>0</v>
      </c>
      <c r="T168" s="53">
        <f t="shared" si="184"/>
        <v>0</v>
      </c>
      <c r="U168" s="82">
        <f t="shared" si="163"/>
        <v>0</v>
      </c>
      <c r="V168" s="90" t="s">
        <v>386</v>
      </c>
    </row>
    <row r="169" spans="1:22">
      <c r="A169" s="31" t="s">
        <v>26</v>
      </c>
      <c r="B169" s="31" t="s">
        <v>26</v>
      </c>
      <c r="C169" s="31" t="s">
        <v>26</v>
      </c>
      <c r="D169" s="70">
        <v>0</v>
      </c>
      <c r="E169" s="20">
        <v>0</v>
      </c>
      <c r="F169" s="30">
        <v>0</v>
      </c>
      <c r="G169" s="30">
        <v>0</v>
      </c>
      <c r="H169" s="57">
        <f t="shared" si="159"/>
        <v>0</v>
      </c>
      <c r="I169" s="57">
        <f t="shared" si="160"/>
        <v>0</v>
      </c>
      <c r="J169" s="30">
        <v>0</v>
      </c>
      <c r="K169" s="30">
        <v>0</v>
      </c>
      <c r="L169" s="30">
        <v>0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29">
        <f t="shared" si="161"/>
        <v>0</v>
      </c>
      <c r="T169" s="30">
        <f t="shared" ref="T169" si="185">I169-H169</f>
        <v>0</v>
      </c>
      <c r="U169" s="79">
        <f t="shared" si="163"/>
        <v>0</v>
      </c>
      <c r="V169" s="92" t="s">
        <v>444</v>
      </c>
    </row>
    <row r="170" spans="1:22" ht="63">
      <c r="A170" s="34" t="s">
        <v>333</v>
      </c>
      <c r="B170" s="35" t="s">
        <v>334</v>
      </c>
      <c r="C170" s="36" t="s">
        <v>25</v>
      </c>
      <c r="D170" s="51">
        <f t="shared" ref="D170:T170" si="186">SUM(D171,D173)</f>
        <v>0</v>
      </c>
      <c r="E170" s="51">
        <f t="shared" si="186"/>
        <v>0</v>
      </c>
      <c r="F170" s="51">
        <f t="shared" si="186"/>
        <v>0</v>
      </c>
      <c r="G170" s="51">
        <f t="shared" si="186"/>
        <v>0</v>
      </c>
      <c r="H170" s="51">
        <f t="shared" si="186"/>
        <v>0</v>
      </c>
      <c r="I170" s="51">
        <f t="shared" si="186"/>
        <v>0</v>
      </c>
      <c r="J170" s="51">
        <f t="shared" si="186"/>
        <v>0</v>
      </c>
      <c r="K170" s="51">
        <f t="shared" ref="K170:Q170" si="187">SUM(K171,K173)</f>
        <v>0</v>
      </c>
      <c r="L170" s="51">
        <f t="shared" ref="L170:N170" si="188">SUM(L171,L173)</f>
        <v>0</v>
      </c>
      <c r="M170" s="51">
        <f t="shared" si="187"/>
        <v>0</v>
      </c>
      <c r="N170" s="51">
        <f t="shared" si="188"/>
        <v>0</v>
      </c>
      <c r="O170" s="51">
        <f t="shared" si="187"/>
        <v>0</v>
      </c>
      <c r="P170" s="51">
        <f t="shared" si="187"/>
        <v>0</v>
      </c>
      <c r="Q170" s="51">
        <f t="shared" si="187"/>
        <v>0</v>
      </c>
      <c r="R170" s="51">
        <f t="shared" si="186"/>
        <v>0</v>
      </c>
      <c r="S170" s="51">
        <f t="shared" si="186"/>
        <v>0</v>
      </c>
      <c r="T170" s="51">
        <f t="shared" si="186"/>
        <v>0</v>
      </c>
      <c r="U170" s="83">
        <f t="shared" si="163"/>
        <v>0</v>
      </c>
      <c r="V170" s="88" t="s">
        <v>386</v>
      </c>
    </row>
    <row r="171" spans="1:22" ht="63" customHeight="1">
      <c r="A171" s="37" t="s">
        <v>335</v>
      </c>
      <c r="B171" s="38" t="s">
        <v>336</v>
      </c>
      <c r="C171" s="39" t="s">
        <v>25</v>
      </c>
      <c r="D171" s="52">
        <f t="shared" ref="D171:T171" si="189">SUM(D172)</f>
        <v>0</v>
      </c>
      <c r="E171" s="52">
        <f t="shared" si="189"/>
        <v>0</v>
      </c>
      <c r="F171" s="52">
        <f t="shared" si="189"/>
        <v>0</v>
      </c>
      <c r="G171" s="52">
        <f t="shared" si="189"/>
        <v>0</v>
      </c>
      <c r="H171" s="52">
        <f t="shared" si="189"/>
        <v>0</v>
      </c>
      <c r="I171" s="52">
        <f t="shared" si="189"/>
        <v>0</v>
      </c>
      <c r="J171" s="52">
        <f t="shared" si="189"/>
        <v>0</v>
      </c>
      <c r="K171" s="52">
        <f t="shared" si="189"/>
        <v>0</v>
      </c>
      <c r="L171" s="52">
        <f t="shared" si="189"/>
        <v>0</v>
      </c>
      <c r="M171" s="52">
        <f t="shared" si="189"/>
        <v>0</v>
      </c>
      <c r="N171" s="52">
        <f t="shared" si="189"/>
        <v>0</v>
      </c>
      <c r="O171" s="52">
        <f t="shared" si="189"/>
        <v>0</v>
      </c>
      <c r="P171" s="52">
        <f t="shared" si="189"/>
        <v>0</v>
      </c>
      <c r="Q171" s="52">
        <f t="shared" si="189"/>
        <v>0</v>
      </c>
      <c r="R171" s="52">
        <f t="shared" si="189"/>
        <v>0</v>
      </c>
      <c r="S171" s="52">
        <f t="shared" si="189"/>
        <v>0</v>
      </c>
      <c r="T171" s="52">
        <f t="shared" si="189"/>
        <v>0</v>
      </c>
      <c r="U171" s="76">
        <f t="shared" si="163"/>
        <v>0</v>
      </c>
      <c r="V171" s="89" t="s">
        <v>386</v>
      </c>
    </row>
    <row r="172" spans="1:22">
      <c r="A172" s="31" t="s">
        <v>26</v>
      </c>
      <c r="B172" s="31" t="s">
        <v>26</v>
      </c>
      <c r="C172" s="31" t="s">
        <v>26</v>
      </c>
      <c r="D172" s="70">
        <v>0</v>
      </c>
      <c r="E172" s="20">
        <v>0</v>
      </c>
      <c r="F172" s="30">
        <f t="shared" ref="F172:F180" si="190">D172-E172</f>
        <v>0</v>
      </c>
      <c r="G172" s="30">
        <v>0</v>
      </c>
      <c r="H172" s="57">
        <f t="shared" si="159"/>
        <v>0</v>
      </c>
      <c r="I172" s="57">
        <f t="shared" si="160"/>
        <v>0</v>
      </c>
      <c r="J172" s="30">
        <v>0</v>
      </c>
      <c r="K172" s="30">
        <v>0</v>
      </c>
      <c r="L172" s="30">
        <v>0</v>
      </c>
      <c r="M172" s="30">
        <v>0</v>
      </c>
      <c r="N172" s="30">
        <v>0</v>
      </c>
      <c r="O172" s="30">
        <v>0</v>
      </c>
      <c r="P172" s="30">
        <v>0</v>
      </c>
      <c r="Q172" s="30">
        <v>0</v>
      </c>
      <c r="R172" s="30">
        <v>0</v>
      </c>
      <c r="S172" s="29">
        <f t="shared" si="161"/>
        <v>0</v>
      </c>
      <c r="T172" s="30">
        <f t="shared" ref="T172" si="191">I172-H172</f>
        <v>0</v>
      </c>
      <c r="U172" s="79">
        <f t="shared" si="163"/>
        <v>0</v>
      </c>
      <c r="V172" s="92" t="s">
        <v>444</v>
      </c>
    </row>
    <row r="173" spans="1:22" ht="47.25">
      <c r="A173" s="37" t="s">
        <v>337</v>
      </c>
      <c r="B173" s="38" t="s">
        <v>338</v>
      </c>
      <c r="C173" s="39" t="s">
        <v>25</v>
      </c>
      <c r="D173" s="52">
        <f t="shared" ref="D173:T173" si="192">SUM(D174)</f>
        <v>0</v>
      </c>
      <c r="E173" s="52">
        <f t="shared" si="192"/>
        <v>0</v>
      </c>
      <c r="F173" s="52">
        <f t="shared" si="192"/>
        <v>0</v>
      </c>
      <c r="G173" s="52">
        <f t="shared" si="192"/>
        <v>0</v>
      </c>
      <c r="H173" s="52">
        <f t="shared" si="192"/>
        <v>0</v>
      </c>
      <c r="I173" s="52">
        <f t="shared" si="192"/>
        <v>0</v>
      </c>
      <c r="J173" s="52">
        <f t="shared" si="192"/>
        <v>0</v>
      </c>
      <c r="K173" s="52">
        <f t="shared" si="192"/>
        <v>0</v>
      </c>
      <c r="L173" s="52">
        <f t="shared" si="192"/>
        <v>0</v>
      </c>
      <c r="M173" s="52">
        <f t="shared" si="192"/>
        <v>0</v>
      </c>
      <c r="N173" s="52">
        <f t="shared" si="192"/>
        <v>0</v>
      </c>
      <c r="O173" s="52">
        <f t="shared" si="192"/>
        <v>0</v>
      </c>
      <c r="P173" s="52">
        <f t="shared" si="192"/>
        <v>0</v>
      </c>
      <c r="Q173" s="52">
        <f t="shared" si="192"/>
        <v>0</v>
      </c>
      <c r="R173" s="52">
        <f t="shared" si="192"/>
        <v>0</v>
      </c>
      <c r="S173" s="52">
        <f t="shared" si="192"/>
        <v>0</v>
      </c>
      <c r="T173" s="52">
        <f t="shared" si="192"/>
        <v>0</v>
      </c>
      <c r="U173" s="76">
        <f t="shared" si="163"/>
        <v>0</v>
      </c>
      <c r="V173" s="89" t="s">
        <v>386</v>
      </c>
    </row>
    <row r="174" spans="1:22">
      <c r="A174" s="31" t="s">
        <v>26</v>
      </c>
      <c r="B174" s="31" t="s">
        <v>26</v>
      </c>
      <c r="C174" s="31" t="s">
        <v>26</v>
      </c>
      <c r="D174" s="70">
        <v>0</v>
      </c>
      <c r="E174" s="20">
        <v>0</v>
      </c>
      <c r="F174" s="30">
        <v>0</v>
      </c>
      <c r="G174" s="30">
        <v>0</v>
      </c>
      <c r="H174" s="57">
        <f t="shared" si="159"/>
        <v>0</v>
      </c>
      <c r="I174" s="57">
        <f t="shared" si="160"/>
        <v>0</v>
      </c>
      <c r="J174" s="30">
        <v>0</v>
      </c>
      <c r="K174" s="30">
        <v>0</v>
      </c>
      <c r="L174" s="30">
        <v>0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29">
        <f t="shared" si="161"/>
        <v>0</v>
      </c>
      <c r="T174" s="30">
        <f t="shared" ref="T174" si="193">I174-H174</f>
        <v>0</v>
      </c>
      <c r="U174" s="79">
        <f t="shared" si="163"/>
        <v>0</v>
      </c>
      <c r="V174" s="92" t="s">
        <v>444</v>
      </c>
    </row>
    <row r="175" spans="1:22" ht="31.5">
      <c r="A175" s="34" t="s">
        <v>339</v>
      </c>
      <c r="B175" s="35" t="s">
        <v>340</v>
      </c>
      <c r="C175" s="36" t="s">
        <v>25</v>
      </c>
      <c r="D175" s="51">
        <f t="shared" ref="D175" si="194">SUM(D176,D181)</f>
        <v>0</v>
      </c>
      <c r="E175" s="51">
        <f t="shared" ref="E175:T175" si="195">SUM(E176,E181)</f>
        <v>6.3650000000000002</v>
      </c>
      <c r="F175" s="51">
        <f t="shared" si="195"/>
        <v>0</v>
      </c>
      <c r="G175" s="51">
        <f t="shared" si="195"/>
        <v>22.896000000000001</v>
      </c>
      <c r="H175" s="51">
        <f t="shared" si="195"/>
        <v>11.963000000000001</v>
      </c>
      <c r="I175" s="51">
        <f t="shared" si="195"/>
        <v>0</v>
      </c>
      <c r="J175" s="51">
        <f t="shared" si="195"/>
        <v>0</v>
      </c>
      <c r="K175" s="51">
        <f t="shared" ref="K175:Q175" si="196">SUM(K176,K181)</f>
        <v>0</v>
      </c>
      <c r="L175" s="51">
        <f t="shared" ref="L175:N175" si="197">SUM(L176,L181)</f>
        <v>0</v>
      </c>
      <c r="M175" s="51">
        <f t="shared" si="196"/>
        <v>0</v>
      </c>
      <c r="N175" s="51">
        <f t="shared" si="197"/>
        <v>0</v>
      </c>
      <c r="O175" s="51">
        <f t="shared" si="196"/>
        <v>0</v>
      </c>
      <c r="P175" s="51">
        <f t="shared" si="196"/>
        <v>11.963000000000001</v>
      </c>
      <c r="Q175" s="51">
        <f t="shared" si="196"/>
        <v>0</v>
      </c>
      <c r="R175" s="51">
        <f t="shared" si="195"/>
        <v>0</v>
      </c>
      <c r="S175" s="51">
        <f t="shared" si="195"/>
        <v>22.896000000000001</v>
      </c>
      <c r="T175" s="51">
        <f t="shared" si="195"/>
        <v>-11.963000000000001</v>
      </c>
      <c r="U175" s="83">
        <f t="shared" si="163"/>
        <v>-1</v>
      </c>
      <c r="V175" s="88" t="s">
        <v>386</v>
      </c>
    </row>
    <row r="176" spans="1:22">
      <c r="A176" s="21" t="s">
        <v>341</v>
      </c>
      <c r="B176" s="24" t="s">
        <v>67</v>
      </c>
      <c r="C176" s="23" t="s">
        <v>25</v>
      </c>
      <c r="D176" s="7">
        <f t="shared" ref="D176" si="198">SUM(D177:D180)</f>
        <v>0</v>
      </c>
      <c r="E176" s="7">
        <f t="shared" ref="E176:T176" si="199">SUM(E177:E180)</f>
        <v>0.26500000000000001</v>
      </c>
      <c r="F176" s="7">
        <f t="shared" si="199"/>
        <v>0</v>
      </c>
      <c r="G176" s="7">
        <f t="shared" si="199"/>
        <v>22.896000000000001</v>
      </c>
      <c r="H176" s="7">
        <f t="shared" si="199"/>
        <v>11.963000000000001</v>
      </c>
      <c r="I176" s="7">
        <f t="shared" si="199"/>
        <v>0</v>
      </c>
      <c r="J176" s="7">
        <f t="shared" si="199"/>
        <v>0</v>
      </c>
      <c r="K176" s="7">
        <f t="shared" ref="K176:Q176" si="200">SUM(K177:K180)</f>
        <v>0</v>
      </c>
      <c r="L176" s="7">
        <f t="shared" ref="L176:N176" si="201">SUM(L177:L180)</f>
        <v>0</v>
      </c>
      <c r="M176" s="7">
        <f t="shared" si="200"/>
        <v>0</v>
      </c>
      <c r="N176" s="7">
        <f t="shared" si="201"/>
        <v>0</v>
      </c>
      <c r="O176" s="7">
        <f t="shared" si="200"/>
        <v>0</v>
      </c>
      <c r="P176" s="7">
        <f t="shared" si="200"/>
        <v>11.963000000000001</v>
      </c>
      <c r="Q176" s="7">
        <f t="shared" si="200"/>
        <v>0</v>
      </c>
      <c r="R176" s="7">
        <f t="shared" si="199"/>
        <v>0</v>
      </c>
      <c r="S176" s="7">
        <f t="shared" si="199"/>
        <v>22.896000000000001</v>
      </c>
      <c r="T176" s="7">
        <f t="shared" si="199"/>
        <v>-11.963000000000001</v>
      </c>
      <c r="U176" s="28">
        <f t="shared" si="163"/>
        <v>-1</v>
      </c>
      <c r="V176" s="86" t="s">
        <v>386</v>
      </c>
    </row>
    <row r="177" spans="1:22" s="99" customFormat="1" ht="51">
      <c r="A177" s="14" t="s">
        <v>342</v>
      </c>
      <c r="B177" s="43" t="s">
        <v>439</v>
      </c>
      <c r="C177" s="20" t="s">
        <v>145</v>
      </c>
      <c r="D177" s="70">
        <v>0</v>
      </c>
      <c r="E177" s="133">
        <v>0.26500000000000001</v>
      </c>
      <c r="F177" s="30">
        <v>0</v>
      </c>
      <c r="G177" s="133">
        <v>2.8330000000000002</v>
      </c>
      <c r="H177" s="57">
        <f t="shared" si="159"/>
        <v>0</v>
      </c>
      <c r="I177" s="133">
        <f t="shared" si="160"/>
        <v>0</v>
      </c>
      <c r="J177" s="30">
        <v>0</v>
      </c>
      <c r="K177" s="30">
        <v>0</v>
      </c>
      <c r="L177" s="20">
        <v>0</v>
      </c>
      <c r="M177" s="30">
        <v>0</v>
      </c>
      <c r="N177" s="20">
        <v>0</v>
      </c>
      <c r="O177" s="30">
        <v>0</v>
      </c>
      <c r="P177" s="20">
        <v>0</v>
      </c>
      <c r="Q177" s="30">
        <v>0</v>
      </c>
      <c r="R177" s="30">
        <v>0</v>
      </c>
      <c r="S177" s="139">
        <v>2.8330000000000002</v>
      </c>
      <c r="T177" s="30">
        <f t="shared" ref="T177:T184" si="202">I177-H177</f>
        <v>0</v>
      </c>
      <c r="U177" s="79">
        <f t="shared" si="163"/>
        <v>0</v>
      </c>
      <c r="V177" s="92" t="s">
        <v>448</v>
      </c>
    </row>
    <row r="178" spans="1:22" s="99" customFormat="1" ht="31.5" customHeight="1">
      <c r="A178" s="14" t="s">
        <v>343</v>
      </c>
      <c r="B178" s="43" t="s">
        <v>146</v>
      </c>
      <c r="C178" s="19" t="s">
        <v>147</v>
      </c>
      <c r="D178" s="70">
        <v>0</v>
      </c>
      <c r="E178" s="20">
        <v>0</v>
      </c>
      <c r="F178" s="30">
        <f t="shared" si="190"/>
        <v>0</v>
      </c>
      <c r="G178" s="30">
        <v>5.8</v>
      </c>
      <c r="H178" s="133">
        <f t="shared" si="159"/>
        <v>5.8</v>
      </c>
      <c r="I178" s="57">
        <f t="shared" si="160"/>
        <v>0</v>
      </c>
      <c r="J178" s="30">
        <v>0</v>
      </c>
      <c r="K178" s="30">
        <v>0</v>
      </c>
      <c r="L178" s="20">
        <v>0</v>
      </c>
      <c r="M178" s="30">
        <v>0</v>
      </c>
      <c r="N178" s="20">
        <v>0</v>
      </c>
      <c r="O178" s="30">
        <v>0</v>
      </c>
      <c r="P178" s="133">
        <v>5.8</v>
      </c>
      <c r="Q178" s="30">
        <v>0</v>
      </c>
      <c r="R178" s="30">
        <v>0</v>
      </c>
      <c r="S178" s="29">
        <f t="shared" si="161"/>
        <v>5.8</v>
      </c>
      <c r="T178" s="30">
        <f t="shared" si="202"/>
        <v>-5.8</v>
      </c>
      <c r="U178" s="79">
        <f t="shared" si="163"/>
        <v>-1</v>
      </c>
      <c r="V178" s="95" t="s">
        <v>444</v>
      </c>
    </row>
    <row r="179" spans="1:22" s="99" customFormat="1" ht="31.5">
      <c r="A179" s="14" t="s">
        <v>344</v>
      </c>
      <c r="B179" s="43" t="s">
        <v>148</v>
      </c>
      <c r="C179" s="19" t="s">
        <v>149</v>
      </c>
      <c r="D179" s="70">
        <v>0</v>
      </c>
      <c r="E179" s="20">
        <v>0</v>
      </c>
      <c r="F179" s="30">
        <f t="shared" si="190"/>
        <v>0</v>
      </c>
      <c r="G179" s="30">
        <f>8.488-E179</f>
        <v>8.4879999999999995</v>
      </c>
      <c r="H179" s="133">
        <f t="shared" si="159"/>
        <v>0.38800000000000001</v>
      </c>
      <c r="I179" s="57">
        <f t="shared" si="160"/>
        <v>0</v>
      </c>
      <c r="J179" s="30">
        <v>0</v>
      </c>
      <c r="K179" s="30">
        <v>0</v>
      </c>
      <c r="L179" s="20">
        <v>0</v>
      </c>
      <c r="M179" s="30">
        <v>0</v>
      </c>
      <c r="N179" s="20">
        <v>0</v>
      </c>
      <c r="O179" s="30">
        <v>0</v>
      </c>
      <c r="P179" s="133">
        <v>0.38800000000000001</v>
      </c>
      <c r="Q179" s="30">
        <v>0</v>
      </c>
      <c r="R179" s="30">
        <v>0</v>
      </c>
      <c r="S179" s="29">
        <f t="shared" si="161"/>
        <v>8.4879999999999995</v>
      </c>
      <c r="T179" s="30">
        <f t="shared" si="202"/>
        <v>-0.38800000000000001</v>
      </c>
      <c r="U179" s="79">
        <f t="shared" si="163"/>
        <v>-1</v>
      </c>
      <c r="V179" s="95" t="s">
        <v>444</v>
      </c>
    </row>
    <row r="180" spans="1:22" s="99" customFormat="1" ht="31.5">
      <c r="A180" s="14" t="s">
        <v>345</v>
      </c>
      <c r="B180" s="43" t="s">
        <v>346</v>
      </c>
      <c r="C180" s="19" t="s">
        <v>347</v>
      </c>
      <c r="D180" s="70">
        <v>0</v>
      </c>
      <c r="E180" s="20">
        <v>0</v>
      </c>
      <c r="F180" s="30">
        <f t="shared" si="190"/>
        <v>0</v>
      </c>
      <c r="G180" s="30">
        <v>5.7750000000000004</v>
      </c>
      <c r="H180" s="133">
        <f t="shared" si="159"/>
        <v>5.7750000000000004</v>
      </c>
      <c r="I180" s="57">
        <f t="shared" si="160"/>
        <v>0</v>
      </c>
      <c r="J180" s="30">
        <v>0</v>
      </c>
      <c r="K180" s="30">
        <v>0</v>
      </c>
      <c r="L180" s="30">
        <v>0</v>
      </c>
      <c r="M180" s="30">
        <v>0</v>
      </c>
      <c r="N180" s="30">
        <v>0</v>
      </c>
      <c r="O180" s="30">
        <v>0</v>
      </c>
      <c r="P180" s="133">
        <v>5.7750000000000004</v>
      </c>
      <c r="Q180" s="30">
        <v>0</v>
      </c>
      <c r="R180" s="30">
        <v>0</v>
      </c>
      <c r="S180" s="29">
        <f t="shared" si="161"/>
        <v>5.7750000000000004</v>
      </c>
      <c r="T180" s="30">
        <f t="shared" si="202"/>
        <v>-5.7750000000000004</v>
      </c>
      <c r="U180" s="79">
        <f t="shared" si="163"/>
        <v>-1</v>
      </c>
      <c r="V180" s="95" t="s">
        <v>444</v>
      </c>
    </row>
    <row r="181" spans="1:22">
      <c r="A181" s="48" t="s">
        <v>348</v>
      </c>
      <c r="B181" s="12" t="s">
        <v>31</v>
      </c>
      <c r="C181" s="5" t="s">
        <v>25</v>
      </c>
      <c r="D181" s="6">
        <f t="shared" ref="D181:T181" si="203">SUM(D182)</f>
        <v>0</v>
      </c>
      <c r="E181" s="6">
        <f t="shared" si="203"/>
        <v>6.1000000000000005</v>
      </c>
      <c r="F181" s="6">
        <f t="shared" si="203"/>
        <v>0</v>
      </c>
      <c r="G181" s="6">
        <f t="shared" si="203"/>
        <v>0</v>
      </c>
      <c r="H181" s="6">
        <f t="shared" si="203"/>
        <v>0</v>
      </c>
      <c r="I181" s="6">
        <f t="shared" si="203"/>
        <v>0</v>
      </c>
      <c r="J181" s="6">
        <f t="shared" si="203"/>
        <v>0</v>
      </c>
      <c r="K181" s="6">
        <f t="shared" si="203"/>
        <v>0</v>
      </c>
      <c r="L181" s="6">
        <f t="shared" si="203"/>
        <v>0</v>
      </c>
      <c r="M181" s="6">
        <f t="shared" si="203"/>
        <v>0</v>
      </c>
      <c r="N181" s="6">
        <f t="shared" si="203"/>
        <v>0</v>
      </c>
      <c r="O181" s="6">
        <f t="shared" si="203"/>
        <v>0</v>
      </c>
      <c r="P181" s="6">
        <f t="shared" si="203"/>
        <v>0</v>
      </c>
      <c r="Q181" s="6">
        <f t="shared" si="203"/>
        <v>0</v>
      </c>
      <c r="R181" s="6">
        <f t="shared" si="203"/>
        <v>0</v>
      </c>
      <c r="S181" s="6">
        <f t="shared" si="203"/>
        <v>0</v>
      </c>
      <c r="T181" s="6">
        <f t="shared" si="203"/>
        <v>0</v>
      </c>
      <c r="U181" s="81">
        <f t="shared" si="163"/>
        <v>0</v>
      </c>
      <c r="V181" s="94" t="s">
        <v>386</v>
      </c>
    </row>
    <row r="182" spans="1:22" ht="47.25">
      <c r="A182" s="14" t="s">
        <v>349</v>
      </c>
      <c r="B182" s="43" t="s">
        <v>350</v>
      </c>
      <c r="C182" s="16" t="s">
        <v>351</v>
      </c>
      <c r="D182" s="70">
        <v>0</v>
      </c>
      <c r="E182" s="140">
        <f>0.267+5.833</f>
        <v>6.1000000000000005</v>
      </c>
      <c r="F182" s="30">
        <v>0</v>
      </c>
      <c r="G182" s="57">
        <v>0</v>
      </c>
      <c r="H182" s="57">
        <f t="shared" si="159"/>
        <v>0</v>
      </c>
      <c r="I182" s="57">
        <f t="shared" si="160"/>
        <v>0</v>
      </c>
      <c r="J182" s="30">
        <v>0</v>
      </c>
      <c r="K182" s="30">
        <v>0</v>
      </c>
      <c r="L182" s="30">
        <v>0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29">
        <v>0</v>
      </c>
      <c r="T182" s="30">
        <f t="shared" si="202"/>
        <v>0</v>
      </c>
      <c r="U182" s="79">
        <f t="shared" si="163"/>
        <v>0</v>
      </c>
      <c r="V182" s="92" t="s">
        <v>447</v>
      </c>
    </row>
    <row r="183" spans="1:22" ht="47.25" customHeight="1">
      <c r="A183" s="34" t="s">
        <v>352</v>
      </c>
      <c r="B183" s="35" t="s">
        <v>353</v>
      </c>
      <c r="C183" s="36" t="s">
        <v>25</v>
      </c>
      <c r="D183" s="51">
        <f t="shared" ref="D183:T183" si="204">SUM(D184)</f>
        <v>0</v>
      </c>
      <c r="E183" s="51">
        <f t="shared" si="204"/>
        <v>0</v>
      </c>
      <c r="F183" s="51">
        <f t="shared" si="204"/>
        <v>0</v>
      </c>
      <c r="G183" s="51">
        <f t="shared" si="204"/>
        <v>0</v>
      </c>
      <c r="H183" s="51">
        <f t="shared" si="204"/>
        <v>0</v>
      </c>
      <c r="I183" s="51">
        <f t="shared" si="204"/>
        <v>0</v>
      </c>
      <c r="J183" s="51">
        <f t="shared" si="204"/>
        <v>0</v>
      </c>
      <c r="K183" s="51">
        <f t="shared" si="204"/>
        <v>0</v>
      </c>
      <c r="L183" s="51">
        <f t="shared" si="204"/>
        <v>0</v>
      </c>
      <c r="M183" s="51">
        <f t="shared" si="204"/>
        <v>0</v>
      </c>
      <c r="N183" s="51">
        <f t="shared" si="204"/>
        <v>0</v>
      </c>
      <c r="O183" s="51">
        <f t="shared" si="204"/>
        <v>0</v>
      </c>
      <c r="P183" s="51">
        <f t="shared" si="204"/>
        <v>0</v>
      </c>
      <c r="Q183" s="51">
        <f t="shared" si="204"/>
        <v>0</v>
      </c>
      <c r="R183" s="51">
        <f t="shared" si="204"/>
        <v>0</v>
      </c>
      <c r="S183" s="51">
        <f t="shared" si="204"/>
        <v>0</v>
      </c>
      <c r="T183" s="51">
        <f t="shared" si="204"/>
        <v>0</v>
      </c>
      <c r="U183" s="83">
        <f t="shared" si="163"/>
        <v>0</v>
      </c>
      <c r="V183" s="88" t="s">
        <v>386</v>
      </c>
    </row>
    <row r="184" spans="1:22">
      <c r="A184" s="31" t="s">
        <v>26</v>
      </c>
      <c r="B184" s="31" t="s">
        <v>26</v>
      </c>
      <c r="C184" s="31" t="s">
        <v>26</v>
      </c>
      <c r="D184" s="70">
        <v>0</v>
      </c>
      <c r="E184" s="20">
        <v>0</v>
      </c>
      <c r="F184" s="30">
        <f t="shared" ref="F184" si="205">D184-E184</f>
        <v>0</v>
      </c>
      <c r="G184" s="30">
        <v>0</v>
      </c>
      <c r="H184" s="57">
        <f t="shared" ref="H184" si="206">J184+L184+N184+P184</f>
        <v>0</v>
      </c>
      <c r="I184" s="57">
        <f t="shared" ref="I184" si="207">K184+M184+O184+Q184</f>
        <v>0</v>
      </c>
      <c r="J184" s="30">
        <v>0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29">
        <f t="shared" ref="S184" si="208">G184-I184</f>
        <v>0</v>
      </c>
      <c r="T184" s="30">
        <f t="shared" si="202"/>
        <v>0</v>
      </c>
      <c r="U184" s="79">
        <f t="shared" si="163"/>
        <v>0</v>
      </c>
      <c r="V184" s="92" t="s">
        <v>444</v>
      </c>
    </row>
    <row r="185" spans="1:22" ht="31.5" customHeight="1">
      <c r="A185" s="34" t="s">
        <v>354</v>
      </c>
      <c r="B185" s="35" t="s">
        <v>355</v>
      </c>
      <c r="C185" s="36" t="s">
        <v>25</v>
      </c>
      <c r="D185" s="51">
        <f t="shared" ref="D185" si="209">SUM(D186,D203)</f>
        <v>0</v>
      </c>
      <c r="E185" s="51">
        <f t="shared" ref="E185:T185" si="210">SUM(E186,E203)</f>
        <v>13.586</v>
      </c>
      <c r="F185" s="51">
        <f t="shared" si="210"/>
        <v>0</v>
      </c>
      <c r="G185" s="51">
        <f t="shared" si="210"/>
        <v>5.4260000000000002</v>
      </c>
      <c r="H185" s="51">
        <f t="shared" si="210"/>
        <v>0</v>
      </c>
      <c r="I185" s="51">
        <f t="shared" si="210"/>
        <v>0</v>
      </c>
      <c r="J185" s="51">
        <f t="shared" si="210"/>
        <v>0</v>
      </c>
      <c r="K185" s="51">
        <f t="shared" ref="K185:Q185" si="211">SUM(K186,K203)</f>
        <v>0</v>
      </c>
      <c r="L185" s="51">
        <f t="shared" ref="L185:N185" si="212">SUM(L186,L203)</f>
        <v>0</v>
      </c>
      <c r="M185" s="51">
        <f t="shared" si="211"/>
        <v>0</v>
      </c>
      <c r="N185" s="51">
        <f t="shared" si="212"/>
        <v>0</v>
      </c>
      <c r="O185" s="51">
        <f t="shared" si="211"/>
        <v>0</v>
      </c>
      <c r="P185" s="51">
        <f t="shared" si="211"/>
        <v>0</v>
      </c>
      <c r="Q185" s="51">
        <f t="shared" si="211"/>
        <v>0</v>
      </c>
      <c r="R185" s="51">
        <f t="shared" si="210"/>
        <v>0</v>
      </c>
      <c r="S185" s="51">
        <f t="shared" si="210"/>
        <v>5.4260000000000002</v>
      </c>
      <c r="T185" s="51">
        <f t="shared" si="210"/>
        <v>0</v>
      </c>
      <c r="U185" s="83">
        <f t="shared" si="163"/>
        <v>0</v>
      </c>
      <c r="V185" s="88" t="s">
        <v>386</v>
      </c>
    </row>
    <row r="186" spans="1:22">
      <c r="A186" s="37" t="s">
        <v>356</v>
      </c>
      <c r="B186" s="38" t="s">
        <v>357</v>
      </c>
      <c r="C186" s="39" t="s">
        <v>25</v>
      </c>
      <c r="D186" s="52">
        <f t="shared" ref="D186" si="213">SUM(D187,D198)</f>
        <v>0</v>
      </c>
      <c r="E186" s="52">
        <f t="shared" ref="E186:T186" si="214">SUM(E187,E198)</f>
        <v>1.2589999999999999</v>
      </c>
      <c r="F186" s="52">
        <f t="shared" si="214"/>
        <v>0</v>
      </c>
      <c r="G186" s="52">
        <f t="shared" si="214"/>
        <v>1.117</v>
      </c>
      <c r="H186" s="52">
        <f t="shared" si="214"/>
        <v>0</v>
      </c>
      <c r="I186" s="52">
        <f t="shared" si="214"/>
        <v>0</v>
      </c>
      <c r="J186" s="52">
        <f t="shared" si="214"/>
        <v>0</v>
      </c>
      <c r="K186" s="52">
        <f t="shared" ref="K186:Q186" si="215">SUM(K187,K198)</f>
        <v>0</v>
      </c>
      <c r="L186" s="52">
        <f t="shared" ref="L186:N186" si="216">SUM(L187,L198)</f>
        <v>0</v>
      </c>
      <c r="M186" s="52">
        <f t="shared" si="215"/>
        <v>0</v>
      </c>
      <c r="N186" s="52">
        <f t="shared" si="216"/>
        <v>0</v>
      </c>
      <c r="O186" s="52">
        <f t="shared" si="215"/>
        <v>0</v>
      </c>
      <c r="P186" s="52">
        <f t="shared" si="215"/>
        <v>0</v>
      </c>
      <c r="Q186" s="52">
        <f t="shared" si="215"/>
        <v>0</v>
      </c>
      <c r="R186" s="52">
        <f t="shared" si="214"/>
        <v>0</v>
      </c>
      <c r="S186" s="52">
        <f t="shared" si="214"/>
        <v>1.117</v>
      </c>
      <c r="T186" s="52">
        <f t="shared" si="214"/>
        <v>0</v>
      </c>
      <c r="U186" s="76">
        <f t="shared" si="163"/>
        <v>0</v>
      </c>
      <c r="V186" s="89" t="s">
        <v>386</v>
      </c>
    </row>
    <row r="187" spans="1:22">
      <c r="A187" s="11" t="s">
        <v>358</v>
      </c>
      <c r="B187" s="12" t="s">
        <v>31</v>
      </c>
      <c r="C187" s="5" t="s">
        <v>25</v>
      </c>
      <c r="D187" s="6">
        <f t="shared" ref="D187:T187" si="217">SUM(D188:D197)</f>
        <v>0</v>
      </c>
      <c r="E187" s="6">
        <f t="shared" si="217"/>
        <v>0.41000000000000003</v>
      </c>
      <c r="F187" s="6">
        <f t="shared" si="217"/>
        <v>0</v>
      </c>
      <c r="G187" s="6">
        <f t="shared" si="217"/>
        <v>1.117</v>
      </c>
      <c r="H187" s="6">
        <f t="shared" si="217"/>
        <v>0</v>
      </c>
      <c r="I187" s="6">
        <f t="shared" si="217"/>
        <v>0</v>
      </c>
      <c r="J187" s="6">
        <f t="shared" si="217"/>
        <v>0</v>
      </c>
      <c r="K187" s="6">
        <f t="shared" ref="K187:Q187" si="218">SUM(K188:K197)</f>
        <v>0</v>
      </c>
      <c r="L187" s="6">
        <f t="shared" ref="L187:N187" si="219">SUM(L188:L197)</f>
        <v>0</v>
      </c>
      <c r="M187" s="6">
        <f t="shared" si="218"/>
        <v>0</v>
      </c>
      <c r="N187" s="6">
        <f t="shared" si="219"/>
        <v>0</v>
      </c>
      <c r="O187" s="6">
        <f t="shared" si="218"/>
        <v>0</v>
      </c>
      <c r="P187" s="6">
        <f t="shared" si="218"/>
        <v>0</v>
      </c>
      <c r="Q187" s="6">
        <f t="shared" si="218"/>
        <v>0</v>
      </c>
      <c r="R187" s="6">
        <f t="shared" si="217"/>
        <v>0</v>
      </c>
      <c r="S187" s="6">
        <f t="shared" si="217"/>
        <v>1.117</v>
      </c>
      <c r="T187" s="6">
        <f t="shared" si="217"/>
        <v>0</v>
      </c>
      <c r="U187" s="81">
        <f t="shared" si="163"/>
        <v>0</v>
      </c>
      <c r="V187" s="94" t="s">
        <v>386</v>
      </c>
    </row>
    <row r="188" spans="1:22">
      <c r="A188" s="49" t="s">
        <v>359</v>
      </c>
      <c r="B188" s="18" t="s">
        <v>101</v>
      </c>
      <c r="C188" s="16" t="s">
        <v>102</v>
      </c>
      <c r="D188" s="70">
        <v>0</v>
      </c>
      <c r="E188" s="30">
        <v>2.1999999999999999E-2</v>
      </c>
      <c r="F188" s="30">
        <v>0</v>
      </c>
      <c r="G188" s="30">
        <f>0.022-E188</f>
        <v>0</v>
      </c>
      <c r="H188" s="57">
        <f t="shared" si="159"/>
        <v>0</v>
      </c>
      <c r="I188" s="57">
        <f t="shared" si="160"/>
        <v>0</v>
      </c>
      <c r="J188" s="30">
        <v>0</v>
      </c>
      <c r="K188" s="30">
        <v>0</v>
      </c>
      <c r="L188" s="30">
        <v>0</v>
      </c>
      <c r="M188" s="30">
        <v>0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29">
        <f t="shared" si="161"/>
        <v>0</v>
      </c>
      <c r="T188" s="30">
        <f t="shared" ref="T188:T202" si="220">I188-H188</f>
        <v>0</v>
      </c>
      <c r="U188" s="79">
        <f t="shared" si="163"/>
        <v>0</v>
      </c>
      <c r="V188" s="92" t="s">
        <v>442</v>
      </c>
    </row>
    <row r="189" spans="1:22" ht="31.5" customHeight="1">
      <c r="A189" s="49" t="s">
        <v>360</v>
      </c>
      <c r="B189" s="18" t="s">
        <v>103</v>
      </c>
      <c r="C189" s="16" t="s">
        <v>104</v>
      </c>
      <c r="D189" s="70">
        <v>0</v>
      </c>
      <c r="E189" s="30">
        <f>0</f>
        <v>0</v>
      </c>
      <c r="F189" s="30">
        <v>0</v>
      </c>
      <c r="G189" s="30">
        <v>0</v>
      </c>
      <c r="H189" s="57">
        <f t="shared" si="159"/>
        <v>0</v>
      </c>
      <c r="I189" s="57">
        <f t="shared" si="160"/>
        <v>0</v>
      </c>
      <c r="J189" s="30">
        <v>0</v>
      </c>
      <c r="K189" s="30">
        <v>0</v>
      </c>
      <c r="L189" s="30">
        <v>0</v>
      </c>
      <c r="M189" s="30">
        <v>0</v>
      </c>
      <c r="N189" s="30">
        <v>0</v>
      </c>
      <c r="O189" s="30">
        <v>0</v>
      </c>
      <c r="P189" s="30">
        <v>0</v>
      </c>
      <c r="Q189" s="30">
        <v>0</v>
      </c>
      <c r="R189" s="30">
        <v>0</v>
      </c>
      <c r="S189" s="29">
        <f t="shared" si="161"/>
        <v>0</v>
      </c>
      <c r="T189" s="30">
        <f t="shared" si="220"/>
        <v>0</v>
      </c>
      <c r="U189" s="79">
        <f t="shared" si="163"/>
        <v>0</v>
      </c>
      <c r="V189" s="95" t="s">
        <v>444</v>
      </c>
    </row>
    <row r="190" spans="1:22">
      <c r="A190" s="49" t="s">
        <v>361</v>
      </c>
      <c r="B190" s="18" t="s">
        <v>105</v>
      </c>
      <c r="C190" s="16" t="s">
        <v>106</v>
      </c>
      <c r="D190" s="70">
        <v>0</v>
      </c>
      <c r="E190" s="30">
        <v>0.03</v>
      </c>
      <c r="F190" s="30">
        <v>0</v>
      </c>
      <c r="G190" s="30">
        <f>0.03-E190</f>
        <v>0</v>
      </c>
      <c r="H190" s="57">
        <f t="shared" si="159"/>
        <v>0</v>
      </c>
      <c r="I190" s="57">
        <f t="shared" si="160"/>
        <v>0</v>
      </c>
      <c r="J190" s="30">
        <v>0</v>
      </c>
      <c r="K190" s="30">
        <v>0</v>
      </c>
      <c r="L190" s="30">
        <v>0</v>
      </c>
      <c r="M190" s="30">
        <v>0</v>
      </c>
      <c r="N190" s="30">
        <v>0</v>
      </c>
      <c r="O190" s="30">
        <v>0</v>
      </c>
      <c r="P190" s="30">
        <v>0</v>
      </c>
      <c r="Q190" s="30">
        <v>0</v>
      </c>
      <c r="R190" s="30">
        <v>0</v>
      </c>
      <c r="S190" s="29">
        <f t="shared" si="161"/>
        <v>0</v>
      </c>
      <c r="T190" s="30">
        <f t="shared" si="220"/>
        <v>0</v>
      </c>
      <c r="U190" s="79">
        <f t="shared" si="163"/>
        <v>0</v>
      </c>
      <c r="V190" s="92" t="s">
        <v>442</v>
      </c>
    </row>
    <row r="191" spans="1:22">
      <c r="A191" s="49" t="s">
        <v>362</v>
      </c>
      <c r="B191" s="18" t="s">
        <v>107</v>
      </c>
      <c r="C191" s="16" t="s">
        <v>108</v>
      </c>
      <c r="D191" s="70">
        <v>0</v>
      </c>
      <c r="E191" s="20">
        <v>0</v>
      </c>
      <c r="F191" s="30">
        <v>0</v>
      </c>
      <c r="G191" s="30">
        <v>0</v>
      </c>
      <c r="H191" s="57">
        <f t="shared" si="159"/>
        <v>0</v>
      </c>
      <c r="I191" s="57">
        <f t="shared" si="160"/>
        <v>0</v>
      </c>
      <c r="J191" s="30">
        <v>0</v>
      </c>
      <c r="K191" s="30">
        <v>0</v>
      </c>
      <c r="L191" s="30">
        <v>0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29">
        <f t="shared" si="161"/>
        <v>0</v>
      </c>
      <c r="T191" s="30">
        <f t="shared" si="220"/>
        <v>0</v>
      </c>
      <c r="U191" s="79">
        <f t="shared" si="163"/>
        <v>0</v>
      </c>
      <c r="V191" s="95" t="s">
        <v>444</v>
      </c>
    </row>
    <row r="192" spans="1:22">
      <c r="A192" s="49" t="s">
        <v>363</v>
      </c>
      <c r="B192" s="18" t="s">
        <v>109</v>
      </c>
      <c r="C192" s="16" t="s">
        <v>110</v>
      </c>
      <c r="D192" s="70">
        <v>0</v>
      </c>
      <c r="E192" s="70">
        <v>0.22700000000000001</v>
      </c>
      <c r="F192" s="30">
        <v>0</v>
      </c>
      <c r="G192" s="30">
        <v>0</v>
      </c>
      <c r="H192" s="57">
        <f t="shared" si="159"/>
        <v>0</v>
      </c>
      <c r="I192" s="57">
        <f t="shared" si="160"/>
        <v>0</v>
      </c>
      <c r="J192" s="30">
        <v>0</v>
      </c>
      <c r="K192" s="30">
        <v>0</v>
      </c>
      <c r="L192" s="30">
        <v>0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29">
        <v>0</v>
      </c>
      <c r="T192" s="30">
        <f t="shared" si="220"/>
        <v>0</v>
      </c>
      <c r="U192" s="79">
        <f t="shared" si="163"/>
        <v>0</v>
      </c>
      <c r="V192" s="92" t="s">
        <v>441</v>
      </c>
    </row>
    <row r="193" spans="1:22" ht="31.5">
      <c r="A193" s="49" t="s">
        <v>364</v>
      </c>
      <c r="B193" s="18" t="s">
        <v>111</v>
      </c>
      <c r="C193" s="16" t="s">
        <v>112</v>
      </c>
      <c r="D193" s="70">
        <v>0</v>
      </c>
      <c r="E193" s="20">
        <v>0</v>
      </c>
      <c r="F193" s="30">
        <v>0</v>
      </c>
      <c r="G193" s="30">
        <v>0</v>
      </c>
      <c r="H193" s="57">
        <f t="shared" si="159"/>
        <v>0</v>
      </c>
      <c r="I193" s="57">
        <f t="shared" si="160"/>
        <v>0</v>
      </c>
      <c r="J193" s="30">
        <v>0</v>
      </c>
      <c r="K193" s="30">
        <v>0</v>
      </c>
      <c r="L193" s="30">
        <v>0</v>
      </c>
      <c r="M193" s="30">
        <v>0</v>
      </c>
      <c r="N193" s="30">
        <v>0</v>
      </c>
      <c r="O193" s="30">
        <v>0</v>
      </c>
      <c r="P193" s="30">
        <v>0</v>
      </c>
      <c r="Q193" s="30">
        <v>0</v>
      </c>
      <c r="R193" s="30">
        <v>0</v>
      </c>
      <c r="S193" s="29">
        <f t="shared" si="161"/>
        <v>0</v>
      </c>
      <c r="T193" s="30">
        <f t="shared" si="220"/>
        <v>0</v>
      </c>
      <c r="U193" s="79">
        <f t="shared" si="163"/>
        <v>0</v>
      </c>
      <c r="V193" s="95" t="s">
        <v>444</v>
      </c>
    </row>
    <row r="194" spans="1:22" ht="22.5" customHeight="1">
      <c r="A194" s="49" t="s">
        <v>365</v>
      </c>
      <c r="B194" s="18" t="s">
        <v>113</v>
      </c>
      <c r="C194" s="16" t="s">
        <v>114</v>
      </c>
      <c r="D194" s="70">
        <v>0</v>
      </c>
      <c r="E194" s="70">
        <v>0.13100000000000001</v>
      </c>
      <c r="F194" s="30">
        <v>0</v>
      </c>
      <c r="G194" s="30">
        <v>0</v>
      </c>
      <c r="H194" s="57">
        <f t="shared" si="159"/>
        <v>0</v>
      </c>
      <c r="I194" s="57">
        <f t="shared" si="160"/>
        <v>0</v>
      </c>
      <c r="J194" s="30">
        <v>0</v>
      </c>
      <c r="K194" s="30">
        <v>0</v>
      </c>
      <c r="L194" s="30">
        <v>0</v>
      </c>
      <c r="M194" s="30">
        <v>0</v>
      </c>
      <c r="N194" s="30">
        <v>0</v>
      </c>
      <c r="O194" s="30">
        <v>0</v>
      </c>
      <c r="P194" s="30">
        <v>0</v>
      </c>
      <c r="Q194" s="30">
        <v>0</v>
      </c>
      <c r="R194" s="30">
        <v>0</v>
      </c>
      <c r="S194" s="29">
        <v>0</v>
      </c>
      <c r="T194" s="30">
        <f t="shared" si="220"/>
        <v>0</v>
      </c>
      <c r="U194" s="79">
        <f t="shared" si="163"/>
        <v>0</v>
      </c>
      <c r="V194" s="92" t="s">
        <v>441</v>
      </c>
    </row>
    <row r="195" spans="1:22">
      <c r="A195" s="49" t="s">
        <v>366</v>
      </c>
      <c r="B195" s="18" t="s">
        <v>115</v>
      </c>
      <c r="C195" s="16" t="s">
        <v>116</v>
      </c>
      <c r="D195" s="70">
        <v>0</v>
      </c>
      <c r="E195" s="20">
        <v>0</v>
      </c>
      <c r="F195" s="30">
        <v>0</v>
      </c>
      <c r="G195" s="30">
        <v>0</v>
      </c>
      <c r="H195" s="57">
        <f t="shared" si="159"/>
        <v>0</v>
      </c>
      <c r="I195" s="57">
        <f t="shared" si="160"/>
        <v>0</v>
      </c>
      <c r="J195" s="30">
        <v>0</v>
      </c>
      <c r="K195" s="30">
        <v>0</v>
      </c>
      <c r="L195" s="30">
        <v>0</v>
      </c>
      <c r="M195" s="30">
        <v>0</v>
      </c>
      <c r="N195" s="30">
        <v>0</v>
      </c>
      <c r="O195" s="30">
        <v>0</v>
      </c>
      <c r="P195" s="30">
        <v>0</v>
      </c>
      <c r="Q195" s="30">
        <v>0</v>
      </c>
      <c r="R195" s="30">
        <v>0</v>
      </c>
      <c r="S195" s="29">
        <f t="shared" si="161"/>
        <v>0</v>
      </c>
      <c r="T195" s="30">
        <f t="shared" si="220"/>
        <v>0</v>
      </c>
      <c r="U195" s="79">
        <f t="shared" si="163"/>
        <v>0</v>
      </c>
      <c r="V195" s="95" t="s">
        <v>444</v>
      </c>
    </row>
    <row r="196" spans="1:22">
      <c r="A196" s="49" t="s">
        <v>367</v>
      </c>
      <c r="B196" s="15" t="s">
        <v>117</v>
      </c>
      <c r="C196" s="20" t="s">
        <v>118</v>
      </c>
      <c r="D196" s="70">
        <v>0</v>
      </c>
      <c r="E196" s="20">
        <v>0</v>
      </c>
      <c r="F196" s="30">
        <v>0</v>
      </c>
      <c r="G196" s="30">
        <v>0</v>
      </c>
      <c r="H196" s="57">
        <f t="shared" ref="H196" si="221">J196+L196+N196+P196</f>
        <v>0</v>
      </c>
      <c r="I196" s="57">
        <f t="shared" ref="I196" si="222">K196+M196+O196+Q196</f>
        <v>0</v>
      </c>
      <c r="J196" s="30">
        <v>0</v>
      </c>
      <c r="K196" s="30">
        <v>0</v>
      </c>
      <c r="L196" s="30">
        <v>0</v>
      </c>
      <c r="M196" s="30">
        <v>0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29">
        <f t="shared" ref="S196" si="223">G196-I196</f>
        <v>0</v>
      </c>
      <c r="T196" s="30">
        <f t="shared" si="220"/>
        <v>0</v>
      </c>
      <c r="U196" s="79">
        <f t="shared" si="163"/>
        <v>0</v>
      </c>
      <c r="V196" s="95" t="s">
        <v>444</v>
      </c>
    </row>
    <row r="197" spans="1:22" ht="51">
      <c r="A197" s="49" t="s">
        <v>436</v>
      </c>
      <c r="B197" s="15" t="s">
        <v>437</v>
      </c>
      <c r="C197" s="20" t="s">
        <v>438</v>
      </c>
      <c r="D197" s="70">
        <v>0</v>
      </c>
      <c r="E197" s="20">
        <v>0</v>
      </c>
      <c r="F197" s="30">
        <v>0</v>
      </c>
      <c r="G197" s="133">
        <v>1.117</v>
      </c>
      <c r="H197" s="57">
        <f t="shared" si="159"/>
        <v>0</v>
      </c>
      <c r="I197" s="57">
        <f t="shared" si="160"/>
        <v>0</v>
      </c>
      <c r="J197" s="30">
        <v>0</v>
      </c>
      <c r="K197" s="30">
        <v>0</v>
      </c>
      <c r="L197" s="133">
        <v>0</v>
      </c>
      <c r="M197" s="30">
        <v>0</v>
      </c>
      <c r="N197" s="30">
        <v>0</v>
      </c>
      <c r="O197" s="30">
        <v>0</v>
      </c>
      <c r="P197" s="30">
        <v>0</v>
      </c>
      <c r="Q197" s="30">
        <v>0</v>
      </c>
      <c r="R197" s="30">
        <v>0</v>
      </c>
      <c r="S197" s="29">
        <v>1.117</v>
      </c>
      <c r="T197" s="30">
        <f t="shared" si="220"/>
        <v>0</v>
      </c>
      <c r="U197" s="79">
        <f t="shared" si="163"/>
        <v>0</v>
      </c>
      <c r="V197" s="95" t="s">
        <v>449</v>
      </c>
    </row>
    <row r="198" spans="1:22">
      <c r="A198" s="21" t="s">
        <v>368</v>
      </c>
      <c r="B198" s="24" t="s">
        <v>67</v>
      </c>
      <c r="C198" s="23" t="s">
        <v>25</v>
      </c>
      <c r="D198" s="7">
        <f>SUM(D199:D202)</f>
        <v>0</v>
      </c>
      <c r="E198" s="7">
        <f t="shared" ref="E198:T198" si="224">SUM(E199:E202)</f>
        <v>0.84899999999999998</v>
      </c>
      <c r="F198" s="7">
        <f t="shared" si="224"/>
        <v>0</v>
      </c>
      <c r="G198" s="7">
        <f t="shared" si="224"/>
        <v>0</v>
      </c>
      <c r="H198" s="7">
        <f t="shared" si="224"/>
        <v>0</v>
      </c>
      <c r="I198" s="7">
        <f t="shared" si="224"/>
        <v>0</v>
      </c>
      <c r="J198" s="7">
        <f t="shared" si="224"/>
        <v>0</v>
      </c>
      <c r="K198" s="7">
        <f t="shared" ref="K198:Q198" si="225">SUM(K199:K202)</f>
        <v>0</v>
      </c>
      <c r="L198" s="7">
        <f t="shared" ref="L198:N198" si="226">SUM(L199:L202)</f>
        <v>0</v>
      </c>
      <c r="M198" s="7">
        <f t="shared" si="225"/>
        <v>0</v>
      </c>
      <c r="N198" s="7">
        <f t="shared" si="226"/>
        <v>0</v>
      </c>
      <c r="O198" s="7">
        <f t="shared" si="225"/>
        <v>0</v>
      </c>
      <c r="P198" s="7">
        <f t="shared" si="225"/>
        <v>0</v>
      </c>
      <c r="Q198" s="7">
        <f t="shared" si="225"/>
        <v>0</v>
      </c>
      <c r="R198" s="7">
        <f t="shared" si="224"/>
        <v>0</v>
      </c>
      <c r="S198" s="7">
        <f t="shared" si="224"/>
        <v>0</v>
      </c>
      <c r="T198" s="7">
        <f t="shared" si="224"/>
        <v>0</v>
      </c>
      <c r="U198" s="28">
        <f t="shared" si="163"/>
        <v>0</v>
      </c>
      <c r="V198" s="86" t="s">
        <v>386</v>
      </c>
    </row>
    <row r="199" spans="1:22" ht="47.25" customHeight="1">
      <c r="A199" s="49" t="s">
        <v>369</v>
      </c>
      <c r="B199" s="18" t="s">
        <v>119</v>
      </c>
      <c r="C199" s="16" t="s">
        <v>120</v>
      </c>
      <c r="D199" s="70">
        <v>0</v>
      </c>
      <c r="E199" s="30">
        <v>0.17100000000000001</v>
      </c>
      <c r="F199" s="30">
        <v>0</v>
      </c>
      <c r="G199" s="30">
        <f>0.171-E199</f>
        <v>0</v>
      </c>
      <c r="H199" s="57">
        <f t="shared" si="159"/>
        <v>0</v>
      </c>
      <c r="I199" s="57">
        <f t="shared" si="160"/>
        <v>0</v>
      </c>
      <c r="J199" s="30">
        <v>0</v>
      </c>
      <c r="K199" s="30">
        <v>0</v>
      </c>
      <c r="L199" s="30">
        <v>0</v>
      </c>
      <c r="M199" s="30">
        <v>0</v>
      </c>
      <c r="N199" s="30">
        <v>0</v>
      </c>
      <c r="O199" s="30">
        <v>0</v>
      </c>
      <c r="P199" s="30">
        <v>0</v>
      </c>
      <c r="Q199" s="30">
        <v>0</v>
      </c>
      <c r="R199" s="30">
        <v>0</v>
      </c>
      <c r="S199" s="29">
        <f t="shared" si="161"/>
        <v>0</v>
      </c>
      <c r="T199" s="30">
        <f t="shared" si="220"/>
        <v>0</v>
      </c>
      <c r="U199" s="79">
        <f t="shared" si="163"/>
        <v>0</v>
      </c>
      <c r="V199" s="92" t="s">
        <v>442</v>
      </c>
    </row>
    <row r="200" spans="1:22">
      <c r="A200" s="49" t="s">
        <v>370</v>
      </c>
      <c r="B200" s="18" t="s">
        <v>121</v>
      </c>
      <c r="C200" s="16" t="s">
        <v>122</v>
      </c>
      <c r="D200" s="70">
        <v>0</v>
      </c>
      <c r="E200" s="30">
        <v>0.436</v>
      </c>
      <c r="F200" s="30">
        <v>0</v>
      </c>
      <c r="G200" s="30">
        <f>0.436-E200</f>
        <v>0</v>
      </c>
      <c r="H200" s="57">
        <f t="shared" si="159"/>
        <v>0</v>
      </c>
      <c r="I200" s="57">
        <f t="shared" si="160"/>
        <v>0</v>
      </c>
      <c r="J200" s="30">
        <v>0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29">
        <f t="shared" si="161"/>
        <v>0</v>
      </c>
      <c r="T200" s="30">
        <f t="shared" si="220"/>
        <v>0</v>
      </c>
      <c r="U200" s="79">
        <f t="shared" si="163"/>
        <v>0</v>
      </c>
      <c r="V200" s="92" t="s">
        <v>442</v>
      </c>
    </row>
    <row r="201" spans="1:22" ht="47.25" customHeight="1">
      <c r="A201" s="49" t="s">
        <v>371</v>
      </c>
      <c r="B201" s="18" t="s">
        <v>123</v>
      </c>
      <c r="C201" s="16" t="s">
        <v>124</v>
      </c>
      <c r="D201" s="70">
        <v>0</v>
      </c>
      <c r="E201" s="30">
        <v>0.10199999999999999</v>
      </c>
      <c r="F201" s="30">
        <v>0</v>
      </c>
      <c r="G201" s="30">
        <f>0.102-E201</f>
        <v>0</v>
      </c>
      <c r="H201" s="57">
        <f t="shared" si="159"/>
        <v>0</v>
      </c>
      <c r="I201" s="57">
        <f t="shared" si="160"/>
        <v>0</v>
      </c>
      <c r="J201" s="30">
        <v>0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29">
        <f t="shared" si="161"/>
        <v>0</v>
      </c>
      <c r="T201" s="30">
        <f t="shared" si="220"/>
        <v>0</v>
      </c>
      <c r="U201" s="79">
        <f t="shared" si="163"/>
        <v>0</v>
      </c>
      <c r="V201" s="92" t="s">
        <v>442</v>
      </c>
    </row>
    <row r="202" spans="1:22">
      <c r="A202" s="49" t="s">
        <v>372</v>
      </c>
      <c r="B202" s="18" t="s">
        <v>125</v>
      </c>
      <c r="C202" s="16" t="s">
        <v>126</v>
      </c>
      <c r="D202" s="70">
        <v>0</v>
      </c>
      <c r="E202" s="30">
        <v>0.14000000000000001</v>
      </c>
      <c r="F202" s="30">
        <v>0</v>
      </c>
      <c r="G202" s="30">
        <f>0.14-E202</f>
        <v>0</v>
      </c>
      <c r="H202" s="57">
        <f t="shared" si="159"/>
        <v>0</v>
      </c>
      <c r="I202" s="57">
        <f t="shared" si="160"/>
        <v>0</v>
      </c>
      <c r="J202" s="30">
        <v>0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29">
        <f t="shared" si="161"/>
        <v>0</v>
      </c>
      <c r="T202" s="30">
        <f t="shared" si="220"/>
        <v>0</v>
      </c>
      <c r="U202" s="79">
        <f t="shared" si="163"/>
        <v>0</v>
      </c>
      <c r="V202" s="92" t="s">
        <v>442</v>
      </c>
    </row>
    <row r="203" spans="1:22">
      <c r="A203" s="37" t="s">
        <v>373</v>
      </c>
      <c r="B203" s="38" t="s">
        <v>127</v>
      </c>
      <c r="C203" s="39" t="s">
        <v>25</v>
      </c>
      <c r="D203" s="52">
        <f t="shared" ref="D203" si="227">SUM(D204,D210)</f>
        <v>0</v>
      </c>
      <c r="E203" s="52">
        <f t="shared" ref="E203:T203" si="228">SUM(E204,E210)</f>
        <v>12.327</v>
      </c>
      <c r="F203" s="52">
        <f t="shared" si="228"/>
        <v>0</v>
      </c>
      <c r="G203" s="52">
        <f t="shared" si="228"/>
        <v>4.3090000000000002</v>
      </c>
      <c r="H203" s="52">
        <f t="shared" si="228"/>
        <v>0</v>
      </c>
      <c r="I203" s="52">
        <f t="shared" si="228"/>
        <v>0</v>
      </c>
      <c r="J203" s="52">
        <f t="shared" si="228"/>
        <v>0</v>
      </c>
      <c r="K203" s="52">
        <f t="shared" ref="K203:Q203" si="229">SUM(K204,K210)</f>
        <v>0</v>
      </c>
      <c r="L203" s="52">
        <f t="shared" ref="L203:N203" si="230">SUM(L204,L210)</f>
        <v>0</v>
      </c>
      <c r="M203" s="52">
        <f t="shared" si="229"/>
        <v>0</v>
      </c>
      <c r="N203" s="52">
        <f t="shared" si="230"/>
        <v>0</v>
      </c>
      <c r="O203" s="52">
        <f t="shared" si="229"/>
        <v>0</v>
      </c>
      <c r="P203" s="52">
        <f t="shared" si="229"/>
        <v>0</v>
      </c>
      <c r="Q203" s="52">
        <f t="shared" si="229"/>
        <v>0</v>
      </c>
      <c r="R203" s="52">
        <f t="shared" si="228"/>
        <v>0</v>
      </c>
      <c r="S203" s="52">
        <f t="shared" si="228"/>
        <v>4.3090000000000002</v>
      </c>
      <c r="T203" s="52">
        <f t="shared" si="228"/>
        <v>0</v>
      </c>
      <c r="U203" s="76">
        <f t="shared" si="163"/>
        <v>0</v>
      </c>
      <c r="V203" s="89" t="s">
        <v>386</v>
      </c>
    </row>
    <row r="204" spans="1:22">
      <c r="A204" s="17" t="s">
        <v>374</v>
      </c>
      <c r="B204" s="12" t="s">
        <v>31</v>
      </c>
      <c r="C204" s="5" t="s">
        <v>25</v>
      </c>
      <c r="D204" s="6">
        <f t="shared" ref="D204" si="231">SUM(D205:D209)</f>
        <v>0</v>
      </c>
      <c r="E204" s="6">
        <f t="shared" ref="E204:T204" si="232">SUM(E205:E209)</f>
        <v>4.0960000000000001</v>
      </c>
      <c r="F204" s="6">
        <f t="shared" si="232"/>
        <v>0</v>
      </c>
      <c r="G204" s="6">
        <f t="shared" si="232"/>
        <v>0</v>
      </c>
      <c r="H204" s="6">
        <f t="shared" si="232"/>
        <v>0</v>
      </c>
      <c r="I204" s="6">
        <f t="shared" si="232"/>
        <v>0</v>
      </c>
      <c r="J204" s="6">
        <f t="shared" si="232"/>
        <v>0</v>
      </c>
      <c r="K204" s="6">
        <f t="shared" ref="K204:Q204" si="233">SUM(K205:K209)</f>
        <v>0</v>
      </c>
      <c r="L204" s="6">
        <f t="shared" ref="L204:N204" si="234">SUM(L205:L209)</f>
        <v>0</v>
      </c>
      <c r="M204" s="6">
        <f t="shared" si="233"/>
        <v>0</v>
      </c>
      <c r="N204" s="6">
        <f t="shared" si="234"/>
        <v>0</v>
      </c>
      <c r="O204" s="6">
        <f t="shared" si="233"/>
        <v>0</v>
      </c>
      <c r="P204" s="6">
        <f t="shared" si="233"/>
        <v>0</v>
      </c>
      <c r="Q204" s="6">
        <f t="shared" si="233"/>
        <v>0</v>
      </c>
      <c r="R204" s="6">
        <f t="shared" si="232"/>
        <v>0</v>
      </c>
      <c r="S204" s="6">
        <f t="shared" si="232"/>
        <v>0</v>
      </c>
      <c r="T204" s="6">
        <f t="shared" si="232"/>
        <v>0</v>
      </c>
      <c r="U204" s="81">
        <f t="shared" si="163"/>
        <v>0</v>
      </c>
      <c r="V204" s="94" t="s">
        <v>386</v>
      </c>
    </row>
    <row r="205" spans="1:22">
      <c r="A205" s="14" t="s">
        <v>375</v>
      </c>
      <c r="B205" s="18" t="s">
        <v>128</v>
      </c>
      <c r="C205" s="16" t="s">
        <v>129</v>
      </c>
      <c r="D205" s="70">
        <v>0</v>
      </c>
      <c r="E205" s="30">
        <v>1.2030000000000001</v>
      </c>
      <c r="F205" s="30">
        <v>0</v>
      </c>
      <c r="G205" s="30">
        <f>1.203-E205</f>
        <v>0</v>
      </c>
      <c r="H205" s="57">
        <f t="shared" si="159"/>
        <v>0</v>
      </c>
      <c r="I205" s="57">
        <f t="shared" si="160"/>
        <v>0</v>
      </c>
      <c r="J205" s="30">
        <v>0</v>
      </c>
      <c r="K205" s="30">
        <v>0</v>
      </c>
      <c r="L205" s="30">
        <v>0</v>
      </c>
      <c r="M205" s="30">
        <v>0</v>
      </c>
      <c r="N205" s="30">
        <v>0</v>
      </c>
      <c r="O205" s="30">
        <v>0</v>
      </c>
      <c r="P205" s="30">
        <v>0</v>
      </c>
      <c r="Q205" s="30">
        <v>0</v>
      </c>
      <c r="R205" s="30">
        <v>0</v>
      </c>
      <c r="S205" s="29">
        <f t="shared" si="161"/>
        <v>0</v>
      </c>
      <c r="T205" s="30">
        <f t="shared" ref="T205:T213" si="235">I205-H205</f>
        <v>0</v>
      </c>
      <c r="U205" s="79">
        <f t="shared" si="163"/>
        <v>0</v>
      </c>
      <c r="V205" s="92" t="s">
        <v>442</v>
      </c>
    </row>
    <row r="206" spans="1:22">
      <c r="A206" s="14" t="s">
        <v>376</v>
      </c>
      <c r="B206" s="18" t="s">
        <v>130</v>
      </c>
      <c r="C206" s="16" t="s">
        <v>131</v>
      </c>
      <c r="D206" s="70">
        <v>0</v>
      </c>
      <c r="E206" s="30">
        <v>2.8929999999999998</v>
      </c>
      <c r="F206" s="30">
        <v>0</v>
      </c>
      <c r="G206" s="30">
        <f>2.893-E206</f>
        <v>0</v>
      </c>
      <c r="H206" s="57">
        <f t="shared" si="159"/>
        <v>0</v>
      </c>
      <c r="I206" s="57">
        <f t="shared" si="160"/>
        <v>0</v>
      </c>
      <c r="J206" s="30">
        <v>0</v>
      </c>
      <c r="K206" s="30">
        <v>0</v>
      </c>
      <c r="L206" s="30">
        <v>0</v>
      </c>
      <c r="M206" s="30">
        <v>0</v>
      </c>
      <c r="N206" s="30">
        <v>0</v>
      </c>
      <c r="O206" s="30">
        <v>0</v>
      </c>
      <c r="P206" s="30">
        <v>0</v>
      </c>
      <c r="Q206" s="30">
        <v>0</v>
      </c>
      <c r="R206" s="30">
        <v>0</v>
      </c>
      <c r="S206" s="29">
        <f t="shared" si="161"/>
        <v>0</v>
      </c>
      <c r="T206" s="30">
        <f t="shared" si="235"/>
        <v>0</v>
      </c>
      <c r="U206" s="79">
        <f t="shared" si="163"/>
        <v>0</v>
      </c>
      <c r="V206" s="92" t="s">
        <v>442</v>
      </c>
    </row>
    <row r="207" spans="1:22" ht="31.5" customHeight="1">
      <c r="A207" s="14" t="s">
        <v>377</v>
      </c>
      <c r="B207" s="25" t="s">
        <v>132</v>
      </c>
      <c r="C207" s="16" t="s">
        <v>133</v>
      </c>
      <c r="D207" s="70">
        <v>0</v>
      </c>
      <c r="E207" s="20">
        <v>0</v>
      </c>
      <c r="F207" s="30">
        <v>0</v>
      </c>
      <c r="G207" s="30">
        <f>0-E207</f>
        <v>0</v>
      </c>
      <c r="H207" s="57">
        <f t="shared" si="159"/>
        <v>0</v>
      </c>
      <c r="I207" s="57">
        <f t="shared" si="160"/>
        <v>0</v>
      </c>
      <c r="J207" s="30">
        <v>0</v>
      </c>
      <c r="K207" s="30">
        <v>0</v>
      </c>
      <c r="L207" s="30">
        <v>0</v>
      </c>
      <c r="M207" s="30">
        <v>0</v>
      </c>
      <c r="N207" s="30">
        <v>0</v>
      </c>
      <c r="O207" s="30">
        <v>0</v>
      </c>
      <c r="P207" s="30">
        <v>0</v>
      </c>
      <c r="Q207" s="30">
        <v>0</v>
      </c>
      <c r="R207" s="30">
        <v>0</v>
      </c>
      <c r="S207" s="29">
        <f t="shared" si="161"/>
        <v>0</v>
      </c>
      <c r="T207" s="30">
        <f t="shared" si="235"/>
        <v>0</v>
      </c>
      <c r="U207" s="79">
        <f t="shared" si="163"/>
        <v>0</v>
      </c>
      <c r="V207" s="95" t="s">
        <v>444</v>
      </c>
    </row>
    <row r="208" spans="1:22" ht="31.5" customHeight="1">
      <c r="A208" s="14" t="s">
        <v>378</v>
      </c>
      <c r="B208" s="15" t="s">
        <v>134</v>
      </c>
      <c r="C208" s="20" t="s">
        <v>135</v>
      </c>
      <c r="D208" s="70">
        <v>0</v>
      </c>
      <c r="E208" s="20">
        <v>0</v>
      </c>
      <c r="F208" s="30">
        <v>0</v>
      </c>
      <c r="G208" s="30">
        <v>0</v>
      </c>
      <c r="H208" s="57">
        <f t="shared" si="159"/>
        <v>0</v>
      </c>
      <c r="I208" s="57">
        <f t="shared" si="160"/>
        <v>0</v>
      </c>
      <c r="J208" s="30">
        <v>0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29">
        <f t="shared" si="161"/>
        <v>0</v>
      </c>
      <c r="T208" s="30">
        <f t="shared" si="235"/>
        <v>0</v>
      </c>
      <c r="U208" s="79">
        <f t="shared" si="163"/>
        <v>0</v>
      </c>
      <c r="V208" s="95" t="s">
        <v>444</v>
      </c>
    </row>
    <row r="209" spans="1:22" ht="31.5" customHeight="1">
      <c r="A209" s="14" t="s">
        <v>379</v>
      </c>
      <c r="B209" s="15" t="s">
        <v>139</v>
      </c>
      <c r="C209" s="20" t="s">
        <v>380</v>
      </c>
      <c r="D209" s="70">
        <v>0</v>
      </c>
      <c r="E209" s="20">
        <v>0</v>
      </c>
      <c r="F209" s="30">
        <v>0</v>
      </c>
      <c r="G209" s="30">
        <v>0</v>
      </c>
      <c r="H209" s="57">
        <f t="shared" si="159"/>
        <v>0</v>
      </c>
      <c r="I209" s="57">
        <f t="shared" si="160"/>
        <v>0</v>
      </c>
      <c r="J209" s="30">
        <v>0</v>
      </c>
      <c r="K209" s="30">
        <v>0</v>
      </c>
      <c r="L209" s="30">
        <v>0</v>
      </c>
      <c r="M209" s="30">
        <v>0</v>
      </c>
      <c r="N209" s="30">
        <v>0</v>
      </c>
      <c r="O209" s="30">
        <v>0</v>
      </c>
      <c r="P209" s="30">
        <v>0</v>
      </c>
      <c r="Q209" s="30">
        <v>0</v>
      </c>
      <c r="R209" s="30">
        <v>0</v>
      </c>
      <c r="S209" s="29">
        <f t="shared" si="161"/>
        <v>0</v>
      </c>
      <c r="T209" s="30">
        <f t="shared" si="235"/>
        <v>0</v>
      </c>
      <c r="U209" s="79">
        <f t="shared" si="163"/>
        <v>0</v>
      </c>
      <c r="V209" s="95" t="s">
        <v>444</v>
      </c>
    </row>
    <row r="210" spans="1:22">
      <c r="A210" s="21" t="s">
        <v>381</v>
      </c>
      <c r="B210" s="24" t="s">
        <v>67</v>
      </c>
      <c r="C210" s="23" t="s">
        <v>25</v>
      </c>
      <c r="D210" s="7">
        <f t="shared" ref="D210:T210" si="236">SUM(D211:D213)</f>
        <v>0</v>
      </c>
      <c r="E210" s="7">
        <f t="shared" si="236"/>
        <v>8.2309999999999999</v>
      </c>
      <c r="F210" s="7">
        <f t="shared" si="236"/>
        <v>0</v>
      </c>
      <c r="G210" s="7">
        <f t="shared" si="236"/>
        <v>4.3090000000000002</v>
      </c>
      <c r="H210" s="7">
        <f t="shared" si="236"/>
        <v>0</v>
      </c>
      <c r="I210" s="7">
        <f t="shared" si="236"/>
        <v>0</v>
      </c>
      <c r="J210" s="7">
        <f t="shared" si="236"/>
        <v>0</v>
      </c>
      <c r="K210" s="7">
        <f t="shared" ref="K210:Q210" si="237">SUM(K211:K213)</f>
        <v>0</v>
      </c>
      <c r="L210" s="7">
        <f t="shared" ref="L210:N210" si="238">SUM(L211:L213)</f>
        <v>0</v>
      </c>
      <c r="M210" s="7">
        <f t="shared" si="237"/>
        <v>0</v>
      </c>
      <c r="N210" s="7">
        <f t="shared" si="238"/>
        <v>0</v>
      </c>
      <c r="O210" s="7">
        <f t="shared" si="237"/>
        <v>0</v>
      </c>
      <c r="P210" s="7">
        <f t="shared" si="237"/>
        <v>0</v>
      </c>
      <c r="Q210" s="7">
        <f t="shared" si="237"/>
        <v>0</v>
      </c>
      <c r="R210" s="7">
        <f t="shared" si="236"/>
        <v>0</v>
      </c>
      <c r="S210" s="7">
        <f t="shared" si="236"/>
        <v>4.3090000000000002</v>
      </c>
      <c r="T210" s="7">
        <f t="shared" si="236"/>
        <v>0</v>
      </c>
      <c r="U210" s="28">
        <f t="shared" si="163"/>
        <v>0</v>
      </c>
      <c r="V210" s="86" t="s">
        <v>386</v>
      </c>
    </row>
    <row r="211" spans="1:22" ht="27" customHeight="1">
      <c r="A211" s="14" t="s">
        <v>382</v>
      </c>
      <c r="B211" s="18" t="s">
        <v>136</v>
      </c>
      <c r="C211" s="16" t="s">
        <v>383</v>
      </c>
      <c r="D211" s="70">
        <v>0</v>
      </c>
      <c r="E211" s="70">
        <v>3.8279999999999998</v>
      </c>
      <c r="F211" s="30">
        <v>0</v>
      </c>
      <c r="G211" s="30">
        <v>0</v>
      </c>
      <c r="H211" s="57">
        <f t="shared" si="159"/>
        <v>0</v>
      </c>
      <c r="I211" s="57">
        <f t="shared" si="160"/>
        <v>0</v>
      </c>
      <c r="J211" s="30">
        <v>0</v>
      </c>
      <c r="K211" s="30">
        <v>0</v>
      </c>
      <c r="L211" s="30">
        <v>0</v>
      </c>
      <c r="M211" s="30">
        <v>0</v>
      </c>
      <c r="N211" s="30">
        <v>0</v>
      </c>
      <c r="O211" s="30">
        <v>0</v>
      </c>
      <c r="P211" s="30">
        <v>0</v>
      </c>
      <c r="Q211" s="30">
        <v>0</v>
      </c>
      <c r="R211" s="30">
        <v>0</v>
      </c>
      <c r="S211" s="29">
        <f t="shared" si="161"/>
        <v>0</v>
      </c>
      <c r="T211" s="30">
        <f t="shared" si="235"/>
        <v>0</v>
      </c>
      <c r="U211" s="79">
        <f t="shared" si="163"/>
        <v>0</v>
      </c>
      <c r="V211" s="92" t="s">
        <v>441</v>
      </c>
    </row>
    <row r="212" spans="1:22" ht="50.25" customHeight="1">
      <c r="A212" s="14" t="s">
        <v>384</v>
      </c>
      <c r="B212" s="25" t="s">
        <v>137</v>
      </c>
      <c r="C212" s="16" t="s">
        <v>138</v>
      </c>
      <c r="D212" s="70">
        <v>0</v>
      </c>
      <c r="E212" s="70">
        <v>4.4029999999999996</v>
      </c>
      <c r="F212" s="30">
        <v>0</v>
      </c>
      <c r="G212" s="30">
        <v>0</v>
      </c>
      <c r="H212" s="30">
        <f t="shared" si="159"/>
        <v>0</v>
      </c>
      <c r="I212" s="30">
        <f t="shared" si="160"/>
        <v>0</v>
      </c>
      <c r="J212" s="30">
        <v>0</v>
      </c>
      <c r="K212" s="30">
        <v>0</v>
      </c>
      <c r="L212" s="30">
        <v>0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29">
        <v>0</v>
      </c>
      <c r="T212" s="30">
        <f t="shared" si="235"/>
        <v>0</v>
      </c>
      <c r="U212" s="79">
        <f t="shared" si="163"/>
        <v>0</v>
      </c>
      <c r="V212" s="92" t="s">
        <v>447</v>
      </c>
    </row>
    <row r="213" spans="1:22" ht="31.5" customHeight="1">
      <c r="A213" s="14" t="s">
        <v>385</v>
      </c>
      <c r="B213" s="15" t="s">
        <v>139</v>
      </c>
      <c r="C213" s="20" t="s">
        <v>140</v>
      </c>
      <c r="D213" s="70">
        <v>0</v>
      </c>
      <c r="E213" s="20">
        <v>0</v>
      </c>
      <c r="F213" s="30">
        <v>0</v>
      </c>
      <c r="G213" s="30">
        <v>4.3090000000000002</v>
      </c>
      <c r="H213" s="57">
        <f t="shared" si="159"/>
        <v>0</v>
      </c>
      <c r="I213" s="57">
        <f t="shared" si="160"/>
        <v>0</v>
      </c>
      <c r="J213" s="30">
        <v>0</v>
      </c>
      <c r="K213" s="30">
        <v>0</v>
      </c>
      <c r="L213" s="30">
        <v>0</v>
      </c>
      <c r="M213" s="30">
        <v>0</v>
      </c>
      <c r="N213" s="30">
        <v>0</v>
      </c>
      <c r="O213" s="30">
        <v>0</v>
      </c>
      <c r="P213" s="30">
        <v>0</v>
      </c>
      <c r="Q213" s="30">
        <v>0</v>
      </c>
      <c r="R213" s="30">
        <v>0</v>
      </c>
      <c r="S213" s="29">
        <f t="shared" si="161"/>
        <v>4.3090000000000002</v>
      </c>
      <c r="T213" s="30">
        <f t="shared" si="235"/>
        <v>0</v>
      </c>
      <c r="U213" s="79">
        <f t="shared" ref="U213" si="239">IF(I213&gt;0,(IF((SUM(H213)=0), 1,(I213/SUM(H213)-1))),(IF((SUM(H213)=0), 0,(I213/SUM(H213)-1))))</f>
        <v>0</v>
      </c>
      <c r="V213" s="95" t="s">
        <v>444</v>
      </c>
    </row>
  </sheetData>
  <mergeCells count="45"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D139:D140"/>
    <mergeCell ref="E139:E140"/>
    <mergeCell ref="G139:G140"/>
    <mergeCell ref="F139:F140"/>
    <mergeCell ref="H139:H140"/>
    <mergeCell ref="I139:I140"/>
    <mergeCell ref="J139:J140"/>
    <mergeCell ref="K139:K140"/>
    <mergeCell ref="L139:L140"/>
    <mergeCell ref="M139:M140"/>
    <mergeCell ref="S139:S140"/>
    <mergeCell ref="T139:T140"/>
    <mergeCell ref="V139:V140"/>
    <mergeCell ref="N139:N140"/>
    <mergeCell ref="O139:O140"/>
    <mergeCell ref="P139:P140"/>
    <mergeCell ref="Q139:Q140"/>
    <mergeCell ref="R139:R140"/>
  </mergeCells>
  <conditionalFormatting sqref="B206">
    <cfRule type="cellIs" dxfId="21" priority="44" stopIfTrue="1" operator="equal">
      <formula>0</formula>
    </cfRule>
  </conditionalFormatting>
  <conditionalFormatting sqref="D29">
    <cfRule type="cellIs" dxfId="20" priority="43" operator="notEqual">
      <formula>"нд"</formula>
    </cfRule>
  </conditionalFormatting>
  <conditionalFormatting sqref="E29:T29">
    <cfRule type="cellIs" dxfId="19" priority="42" operator="notEqual">
      <formula>"нд"</formula>
    </cfRule>
  </conditionalFormatting>
  <conditionalFormatting sqref="E29:T29">
    <cfRule type="cellIs" dxfId="18" priority="41" operator="notEqual">
      <formula>"нд"</formula>
    </cfRule>
  </conditionalFormatting>
  <conditionalFormatting sqref="V29">
    <cfRule type="cellIs" dxfId="17" priority="24" operator="notEqual">
      <formula>"нд"</formula>
    </cfRule>
  </conditionalFormatting>
  <conditionalFormatting sqref="L29">
    <cfRule type="cellIs" dxfId="16" priority="23" operator="notEqual">
      <formula>"нд"</formula>
    </cfRule>
  </conditionalFormatting>
  <conditionalFormatting sqref="L29">
    <cfRule type="cellIs" dxfId="15" priority="20" operator="notEqual">
      <formula>"нд"</formula>
    </cfRule>
  </conditionalFormatting>
  <conditionalFormatting sqref="L29">
    <cfRule type="cellIs" dxfId="14" priority="19" operator="notEqual">
      <formula>"нд"</formula>
    </cfRule>
  </conditionalFormatting>
  <conditionalFormatting sqref="N29">
    <cfRule type="cellIs" dxfId="13" priority="18" operator="notEqual">
      <formula>"нд"</formula>
    </cfRule>
  </conditionalFormatting>
  <conditionalFormatting sqref="N172 N174 N184 N149 N151 N153 N155 N157 N162 N164 N146 N167 N169">
    <cfRule type="cellIs" dxfId="12" priority="17" operator="notEqual">
      <formula>"нд"</formula>
    </cfRule>
  </conditionalFormatting>
  <conditionalFormatting sqref="N44 N53 N55 N60 N62 N64 N67 N47 N49 N57 N29">
    <cfRule type="cellIs" dxfId="11" priority="15" operator="notEqual">
      <formula>"нд"</formula>
    </cfRule>
  </conditionalFormatting>
  <conditionalFormatting sqref="N29">
    <cfRule type="cellIs" dxfId="10" priority="14" operator="notEqual">
      <formula>"нд"</formula>
    </cfRule>
  </conditionalFormatting>
  <conditionalFormatting sqref="P29">
    <cfRule type="cellIs" dxfId="9" priority="13" operator="notEqual">
      <formula>"нд"</formula>
    </cfRule>
  </conditionalFormatting>
  <conditionalFormatting sqref="P172 P174 P184 P149 P151 P153 P155 P157 P162 P164 P146 P167 P169">
    <cfRule type="cellIs" dxfId="8" priority="12" operator="notEqual">
      <formula>"нд"</formula>
    </cfRule>
  </conditionalFormatting>
  <conditionalFormatting sqref="P44 P53 P55 P60 P62 P64 P67 P47 P49 P57 P29">
    <cfRule type="cellIs" dxfId="7" priority="10" operator="notEqual">
      <formula>"нд"</formula>
    </cfRule>
  </conditionalFormatting>
  <conditionalFormatting sqref="P29">
    <cfRule type="cellIs" dxfId="6" priority="9" operator="notEqual">
      <formula>"нд"</formula>
    </cfRule>
  </conditionalFormatting>
  <conditionalFormatting sqref="N29">
    <cfRule type="cellIs" dxfId="5" priority="8" operator="notEqual">
      <formula>"нд"</formula>
    </cfRule>
  </conditionalFormatting>
  <conditionalFormatting sqref="N29">
    <cfRule type="cellIs" dxfId="4" priority="6" operator="notEqual">
      <formula>"нд"</formula>
    </cfRule>
  </conditionalFormatting>
  <conditionalFormatting sqref="N29">
    <cfRule type="cellIs" dxfId="3" priority="5" operator="notEqual">
      <formula>"нд"</formula>
    </cfRule>
  </conditionalFormatting>
  <conditionalFormatting sqref="P29">
    <cfRule type="cellIs" dxfId="2" priority="4" operator="notEqual">
      <formula>"нд"</formula>
    </cfRule>
  </conditionalFormatting>
  <conditionalFormatting sqref="P29">
    <cfRule type="cellIs" dxfId="1" priority="2" operator="notEqual">
      <formula>"нд"</formula>
    </cfRule>
  </conditionalFormatting>
  <conditionalFormatting sqref="P29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8" fitToHeight="0" orientation="landscape" r:id="rId1"/>
  <headerFooter alignWithMargins="0"/>
  <rowBreaks count="2" manualBreakCount="2">
    <brk id="40" max="21" man="1"/>
    <brk id="63" max="2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2020-11-05T08:57:08Z</cp:lastPrinted>
  <dcterms:created xsi:type="dcterms:W3CDTF">2018-08-22T07:03:19Z</dcterms:created>
  <dcterms:modified xsi:type="dcterms:W3CDTF">2021-05-14T10:49:46Z</dcterms:modified>
</cp:coreProperties>
</file>