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1Ф" sheetId="1" r:id="rId1"/>
  </sheets>
  <definedNames>
    <definedName name="Z_500C2F4F_1743_499A_A051_20565DBF52B2_.wvu.PrintArea" localSheetId="0" hidden="1">'1Ф'!$A$1:$AC$215</definedName>
    <definedName name="_xlnm.Print_Area" localSheetId="0">'1Ф'!$A$1:$AC$215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C28" i="1"/>
  <c r="AC27"/>
  <c r="AC26"/>
  <c r="AC25"/>
  <c r="AC24"/>
  <c r="AC23"/>
  <c r="H211" l="1"/>
  <c r="M211"/>
  <c r="M121"/>
  <c r="M120"/>
  <c r="M126"/>
  <c r="M124"/>
  <c r="M123"/>
  <c r="M97"/>
  <c r="E210"/>
  <c r="E204"/>
  <c r="E203" s="1"/>
  <c r="E198"/>
  <c r="E187"/>
  <c r="E183"/>
  <c r="E181"/>
  <c r="E176"/>
  <c r="E175"/>
  <c r="E26" s="1"/>
  <c r="E173"/>
  <c r="E170" s="1"/>
  <c r="E25" s="1"/>
  <c r="E171"/>
  <c r="E168"/>
  <c r="E166"/>
  <c r="E165" s="1"/>
  <c r="E163"/>
  <c r="E161"/>
  <c r="E159"/>
  <c r="E158" s="1"/>
  <c r="E156"/>
  <c r="E154"/>
  <c r="E152"/>
  <c r="E150"/>
  <c r="E148"/>
  <c r="E145"/>
  <c r="E127" s="1"/>
  <c r="E129"/>
  <c r="E128"/>
  <c r="E88"/>
  <c r="E75" s="1"/>
  <c r="E72" s="1"/>
  <c r="E76"/>
  <c r="E73"/>
  <c r="E69"/>
  <c r="E68"/>
  <c r="E66"/>
  <c r="E63"/>
  <c r="E61"/>
  <c r="E59"/>
  <c r="E58" s="1"/>
  <c r="E56"/>
  <c r="E54"/>
  <c r="E52"/>
  <c r="E48"/>
  <c r="E46"/>
  <c r="E43"/>
  <c r="E39"/>
  <c r="E38"/>
  <c r="E35"/>
  <c r="E33"/>
  <c r="E32"/>
  <c r="E31"/>
  <c r="E27"/>
  <c r="E21"/>
  <c r="E22" l="1"/>
  <c r="E51"/>
  <c r="E50" s="1"/>
  <c r="E30" s="1"/>
  <c r="E23" s="1"/>
  <c r="E20" s="1"/>
  <c r="E29" s="1"/>
  <c r="E186"/>
  <c r="E185" s="1"/>
  <c r="E28" s="1"/>
  <c r="E45"/>
  <c r="E65"/>
  <c r="E147"/>
  <c r="E71" s="1"/>
  <c r="E24" s="1"/>
  <c r="F210" l="1"/>
  <c r="F205"/>
  <c r="F204" s="1"/>
  <c r="F198"/>
  <c r="F187"/>
  <c r="F183"/>
  <c r="F181"/>
  <c r="F176"/>
  <c r="F175" s="1"/>
  <c r="F26" s="1"/>
  <c r="F173"/>
  <c r="F171"/>
  <c r="F170" s="1"/>
  <c r="F25" s="1"/>
  <c r="F168"/>
  <c r="F166"/>
  <c r="F165" s="1"/>
  <c r="F163"/>
  <c r="F161"/>
  <c r="F159"/>
  <c r="F158"/>
  <c r="F156"/>
  <c r="F154"/>
  <c r="F152"/>
  <c r="F150"/>
  <c r="F148"/>
  <c r="F145"/>
  <c r="F141"/>
  <c r="F129" s="1"/>
  <c r="F88"/>
  <c r="F76"/>
  <c r="F73"/>
  <c r="F69"/>
  <c r="F68" s="1"/>
  <c r="F66"/>
  <c r="F65" s="1"/>
  <c r="F63"/>
  <c r="F61"/>
  <c r="F59"/>
  <c r="F56"/>
  <c r="F54"/>
  <c r="F52"/>
  <c r="F48"/>
  <c r="F46"/>
  <c r="F45" s="1"/>
  <c r="F43"/>
  <c r="F39"/>
  <c r="F38"/>
  <c r="F35"/>
  <c r="F33"/>
  <c r="F27"/>
  <c r="D210"/>
  <c r="D204"/>
  <c r="D203" s="1"/>
  <c r="D198"/>
  <c r="D187"/>
  <c r="D186"/>
  <c r="D183"/>
  <c r="D181"/>
  <c r="D176"/>
  <c r="D173"/>
  <c r="D171"/>
  <c r="D170" s="1"/>
  <c r="D25" s="1"/>
  <c r="D168"/>
  <c r="D166"/>
  <c r="D165" s="1"/>
  <c r="D163"/>
  <c r="D161"/>
  <c r="D159"/>
  <c r="D158"/>
  <c r="D156"/>
  <c r="D154"/>
  <c r="D152"/>
  <c r="D150"/>
  <c r="D148"/>
  <c r="D147" s="1"/>
  <c r="D145"/>
  <c r="D129"/>
  <c r="D128"/>
  <c r="D127" s="1"/>
  <c r="D88"/>
  <c r="D76"/>
  <c r="D73"/>
  <c r="D69"/>
  <c r="D68"/>
  <c r="D66"/>
  <c r="D65" s="1"/>
  <c r="D63"/>
  <c r="D61"/>
  <c r="D59"/>
  <c r="D56"/>
  <c r="D54"/>
  <c r="D52"/>
  <c r="D48"/>
  <c r="D46"/>
  <c r="D45" s="1"/>
  <c r="D43"/>
  <c r="D39"/>
  <c r="D38" s="1"/>
  <c r="D35"/>
  <c r="D33"/>
  <c r="D27"/>
  <c r="D22"/>
  <c r="D21"/>
  <c r="H196"/>
  <c r="G196"/>
  <c r="AB196"/>
  <c r="AA196"/>
  <c r="Z196"/>
  <c r="Y196"/>
  <c r="X196"/>
  <c r="W196"/>
  <c r="V196"/>
  <c r="U196"/>
  <c r="M196"/>
  <c r="AB160"/>
  <c r="AA160"/>
  <c r="AA159" s="1"/>
  <c r="Z160"/>
  <c r="Y160"/>
  <c r="Y159" s="1"/>
  <c r="X160"/>
  <c r="W160"/>
  <c r="W159" s="1"/>
  <c r="V160"/>
  <c r="U160"/>
  <c r="U159" s="1"/>
  <c r="T160"/>
  <c r="S160"/>
  <c r="G160"/>
  <c r="R160" s="1"/>
  <c r="S159"/>
  <c r="Q159"/>
  <c r="P159"/>
  <c r="O159"/>
  <c r="N159"/>
  <c r="M159"/>
  <c r="T159" s="1"/>
  <c r="L159"/>
  <c r="K159"/>
  <c r="J159"/>
  <c r="I159"/>
  <c r="H159"/>
  <c r="AB159" l="1"/>
  <c r="D32"/>
  <c r="D31" s="1"/>
  <c r="F22"/>
  <c r="F147"/>
  <c r="F186"/>
  <c r="D51"/>
  <c r="D50" s="1"/>
  <c r="D30" s="1"/>
  <c r="D23" s="1"/>
  <c r="D20" s="1"/>
  <c r="D29" s="1"/>
  <c r="F32"/>
  <c r="F31" s="1"/>
  <c r="F75"/>
  <c r="F72" s="1"/>
  <c r="X159"/>
  <c r="R196"/>
  <c r="D58"/>
  <c r="D75"/>
  <c r="D72" s="1"/>
  <c r="D71" s="1"/>
  <c r="D24" s="1"/>
  <c r="D175"/>
  <c r="D26" s="1"/>
  <c r="F51"/>
  <c r="F50" s="1"/>
  <c r="F203"/>
  <c r="D185"/>
  <c r="D28" s="1"/>
  <c r="F58"/>
  <c r="F71"/>
  <c r="F24" s="1"/>
  <c r="F128"/>
  <c r="F127" s="1"/>
  <c r="F21"/>
  <c r="F185"/>
  <c r="F28" s="1"/>
  <c r="S196"/>
  <c r="T196"/>
  <c r="V159"/>
  <c r="R159"/>
  <c r="Z159"/>
  <c r="G159"/>
  <c r="F30" l="1"/>
  <c r="F23" s="1"/>
  <c r="F20" s="1"/>
  <c r="F29" s="1"/>
  <c r="AB143" l="1"/>
  <c r="AA143"/>
  <c r="Z143"/>
  <c r="Y143"/>
  <c r="X143"/>
  <c r="W143"/>
  <c r="V143"/>
  <c r="U143"/>
  <c r="M143"/>
  <c r="S143" s="1"/>
  <c r="H143"/>
  <c r="G143"/>
  <c r="AB37"/>
  <c r="Z37"/>
  <c r="X37"/>
  <c r="V37"/>
  <c r="AB34"/>
  <c r="Z34"/>
  <c r="X34"/>
  <c r="V139"/>
  <c r="V213"/>
  <c r="V212"/>
  <c r="V211"/>
  <c r="V209"/>
  <c r="V208"/>
  <c r="V207"/>
  <c r="V206"/>
  <c r="V205"/>
  <c r="V202"/>
  <c r="V201"/>
  <c r="V200"/>
  <c r="V199"/>
  <c r="V197"/>
  <c r="V195"/>
  <c r="V194"/>
  <c r="V193"/>
  <c r="V192"/>
  <c r="V191"/>
  <c r="V190"/>
  <c r="V189"/>
  <c r="V188"/>
  <c r="V184"/>
  <c r="V182"/>
  <c r="V180"/>
  <c r="V179"/>
  <c r="V178"/>
  <c r="V177"/>
  <c r="V174"/>
  <c r="V172"/>
  <c r="V169"/>
  <c r="V167"/>
  <c r="V164"/>
  <c r="V162"/>
  <c r="V157"/>
  <c r="V155"/>
  <c r="V153"/>
  <c r="V151"/>
  <c r="V149"/>
  <c r="V146"/>
  <c r="V144"/>
  <c r="V142"/>
  <c r="V141"/>
  <c r="V138"/>
  <c r="V137"/>
  <c r="V136"/>
  <c r="V135"/>
  <c r="V134"/>
  <c r="V133"/>
  <c r="V132"/>
  <c r="V131"/>
  <c r="V130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7"/>
  <c r="V86"/>
  <c r="V85"/>
  <c r="V84"/>
  <c r="V83"/>
  <c r="V82"/>
  <c r="V81"/>
  <c r="V80"/>
  <c r="V79"/>
  <c r="V78"/>
  <c r="V77"/>
  <c r="V74"/>
  <c r="V70"/>
  <c r="V67"/>
  <c r="V64"/>
  <c r="V62"/>
  <c r="V60"/>
  <c r="V57"/>
  <c r="V55"/>
  <c r="V53"/>
  <c r="V49"/>
  <c r="V47"/>
  <c r="V44"/>
  <c r="V42"/>
  <c r="V41"/>
  <c r="V40"/>
  <c r="V36"/>
  <c r="V34"/>
  <c r="AA34"/>
  <c r="Y34"/>
  <c r="W34"/>
  <c r="U34"/>
  <c r="T143" l="1"/>
  <c r="G213" l="1"/>
  <c r="G212"/>
  <c r="G211"/>
  <c r="G209"/>
  <c r="G208"/>
  <c r="G207"/>
  <c r="G206"/>
  <c r="G202"/>
  <c r="G201"/>
  <c r="G200"/>
  <c r="G199"/>
  <c r="G197"/>
  <c r="G195"/>
  <c r="G194"/>
  <c r="G193"/>
  <c r="G192"/>
  <c r="G191"/>
  <c r="G190"/>
  <c r="G189"/>
  <c r="G188"/>
  <c r="G184"/>
  <c r="G182"/>
  <c r="G180"/>
  <c r="G179"/>
  <c r="G178"/>
  <c r="G177"/>
  <c r="G174"/>
  <c r="G172"/>
  <c r="G169"/>
  <c r="G167"/>
  <c r="G164"/>
  <c r="G162"/>
  <c r="G157"/>
  <c r="G155"/>
  <c r="G153"/>
  <c r="G151"/>
  <c r="G149"/>
  <c r="G146"/>
  <c r="G144"/>
  <c r="G142"/>
  <c r="G141"/>
  <c r="G139"/>
  <c r="G138"/>
  <c r="G137"/>
  <c r="G136"/>
  <c r="G135"/>
  <c r="G134"/>
  <c r="G133"/>
  <c r="G132"/>
  <c r="G131"/>
  <c r="G130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7"/>
  <c r="G86"/>
  <c r="G85"/>
  <c r="G84"/>
  <c r="G83"/>
  <c r="G82"/>
  <c r="G81"/>
  <c r="G80"/>
  <c r="G79"/>
  <c r="G78"/>
  <c r="G77"/>
  <c r="G74"/>
  <c r="G70"/>
  <c r="G67"/>
  <c r="G64"/>
  <c r="G62"/>
  <c r="G60"/>
  <c r="G57"/>
  <c r="G55"/>
  <c r="G53"/>
  <c r="G49"/>
  <c r="G47"/>
  <c r="G44"/>
  <c r="R44" s="1"/>
  <c r="G42"/>
  <c r="G41"/>
  <c r="G40"/>
  <c r="G37"/>
  <c r="G36"/>
  <c r="G34"/>
  <c r="AB184" l="1"/>
  <c r="AA184"/>
  <c r="Z184"/>
  <c r="Y184"/>
  <c r="X184"/>
  <c r="W184"/>
  <c r="U184"/>
  <c r="T184"/>
  <c r="S184"/>
  <c r="R184"/>
  <c r="AB44"/>
  <c r="AA44"/>
  <c r="Z44"/>
  <c r="Y44"/>
  <c r="X44"/>
  <c r="W44"/>
  <c r="U44"/>
  <c r="T44"/>
  <c r="S44"/>
  <c r="AB47"/>
  <c r="AA47"/>
  <c r="Z47"/>
  <c r="Y47"/>
  <c r="X47"/>
  <c r="W47"/>
  <c r="U47"/>
  <c r="T47"/>
  <c r="S47"/>
  <c r="R47"/>
  <c r="AB49"/>
  <c r="AA49"/>
  <c r="Z49"/>
  <c r="Y49"/>
  <c r="X49"/>
  <c r="W49"/>
  <c r="U49"/>
  <c r="T49"/>
  <c r="S49"/>
  <c r="R49"/>
  <c r="AB53"/>
  <c r="AA53"/>
  <c r="Z53"/>
  <c r="Y53"/>
  <c r="X53"/>
  <c r="W53"/>
  <c r="U53"/>
  <c r="T53"/>
  <c r="S53"/>
  <c r="R53"/>
  <c r="AB55"/>
  <c r="AA55"/>
  <c r="Z55"/>
  <c r="Y55"/>
  <c r="X55"/>
  <c r="W55"/>
  <c r="U55"/>
  <c r="T55"/>
  <c r="S55"/>
  <c r="R55"/>
  <c r="AB57"/>
  <c r="AA57"/>
  <c r="Z57"/>
  <c r="Y57"/>
  <c r="X57"/>
  <c r="W57"/>
  <c r="U57"/>
  <c r="T57"/>
  <c r="S57"/>
  <c r="R57"/>
  <c r="AB60"/>
  <c r="AA60"/>
  <c r="Z60"/>
  <c r="Y60"/>
  <c r="X60"/>
  <c r="W60"/>
  <c r="U60"/>
  <c r="T60"/>
  <c r="S60"/>
  <c r="R60"/>
  <c r="AB62"/>
  <c r="AA62"/>
  <c r="Z62"/>
  <c r="Y62"/>
  <c r="X62"/>
  <c r="W62"/>
  <c r="U62"/>
  <c r="T62"/>
  <c r="S62"/>
  <c r="R62"/>
  <c r="AB64"/>
  <c r="AA64"/>
  <c r="Z64"/>
  <c r="Y64"/>
  <c r="X64"/>
  <c r="W64"/>
  <c r="U64"/>
  <c r="T64"/>
  <c r="S64"/>
  <c r="R64"/>
  <c r="AB67"/>
  <c r="AA67"/>
  <c r="Z67"/>
  <c r="Y67"/>
  <c r="X67"/>
  <c r="W67"/>
  <c r="U67"/>
  <c r="T67"/>
  <c r="S67"/>
  <c r="R67"/>
  <c r="AB74"/>
  <c r="AA74"/>
  <c r="Z74"/>
  <c r="Y74"/>
  <c r="X74"/>
  <c r="W74"/>
  <c r="U74"/>
  <c r="T74"/>
  <c r="S74"/>
  <c r="R74"/>
  <c r="AB146"/>
  <c r="AA146"/>
  <c r="Z146"/>
  <c r="Y146"/>
  <c r="X146"/>
  <c r="W146"/>
  <c r="U146"/>
  <c r="T146"/>
  <c r="S146"/>
  <c r="R146"/>
  <c r="AB149"/>
  <c r="AA149"/>
  <c r="Z149"/>
  <c r="Y149"/>
  <c r="X149"/>
  <c r="W149"/>
  <c r="U149"/>
  <c r="T149"/>
  <c r="S149"/>
  <c r="R149"/>
  <c r="AB151"/>
  <c r="AA151"/>
  <c r="Z151"/>
  <c r="Y151"/>
  <c r="X151"/>
  <c r="W151"/>
  <c r="U151"/>
  <c r="T151"/>
  <c r="S151"/>
  <c r="R151"/>
  <c r="AB153"/>
  <c r="AA153"/>
  <c r="Z153"/>
  <c r="Y153"/>
  <c r="X153"/>
  <c r="W153"/>
  <c r="U153"/>
  <c r="T153"/>
  <c r="S153"/>
  <c r="R153"/>
  <c r="AB155"/>
  <c r="AA155"/>
  <c r="Z155"/>
  <c r="Y155"/>
  <c r="X155"/>
  <c r="W155"/>
  <c r="U155"/>
  <c r="T155"/>
  <c r="S155"/>
  <c r="R155"/>
  <c r="AB157"/>
  <c r="AA157"/>
  <c r="Z157"/>
  <c r="Y157"/>
  <c r="X157"/>
  <c r="W157"/>
  <c r="U157"/>
  <c r="T157"/>
  <c r="S157"/>
  <c r="R157"/>
  <c r="AB162"/>
  <c r="AA162"/>
  <c r="Z162"/>
  <c r="Y162"/>
  <c r="X162"/>
  <c r="W162"/>
  <c r="U162"/>
  <c r="T162"/>
  <c r="S162"/>
  <c r="R162"/>
  <c r="AB164"/>
  <c r="AA164"/>
  <c r="Z164"/>
  <c r="Y164"/>
  <c r="X164"/>
  <c r="W164"/>
  <c r="U164"/>
  <c r="T164"/>
  <c r="S164"/>
  <c r="R164"/>
  <c r="AB167"/>
  <c r="AA167"/>
  <c r="Z167"/>
  <c r="Y167"/>
  <c r="X167"/>
  <c r="W167"/>
  <c r="U167"/>
  <c r="T167"/>
  <c r="S167"/>
  <c r="R167"/>
  <c r="AB169"/>
  <c r="AA169"/>
  <c r="Z169"/>
  <c r="Y169"/>
  <c r="X169"/>
  <c r="W169"/>
  <c r="U169"/>
  <c r="T169"/>
  <c r="S169"/>
  <c r="R169"/>
  <c r="AB172"/>
  <c r="AA172"/>
  <c r="Z172"/>
  <c r="Y172"/>
  <c r="X172"/>
  <c r="W172"/>
  <c r="U172"/>
  <c r="T172"/>
  <c r="S172"/>
  <c r="R172"/>
  <c r="R174"/>
  <c r="AB174"/>
  <c r="AA174"/>
  <c r="Z174"/>
  <c r="Y174"/>
  <c r="X174"/>
  <c r="W174"/>
  <c r="U174"/>
  <c r="T174"/>
  <c r="S174"/>
  <c r="AB213"/>
  <c r="AB212"/>
  <c r="AB211"/>
  <c r="AB209"/>
  <c r="AB208"/>
  <c r="AB207"/>
  <c r="AB206"/>
  <c r="AB205"/>
  <c r="AB202"/>
  <c r="AB201"/>
  <c r="AB200"/>
  <c r="AB199"/>
  <c r="AB197"/>
  <c r="AB195"/>
  <c r="AB194"/>
  <c r="AB193"/>
  <c r="AB192"/>
  <c r="AB191"/>
  <c r="AB190"/>
  <c r="AB189"/>
  <c r="AB188"/>
  <c r="AB182"/>
  <c r="AB180"/>
  <c r="AB179"/>
  <c r="AB178"/>
  <c r="AB177"/>
  <c r="AB144"/>
  <c r="AB142"/>
  <c r="AB141"/>
  <c r="AB140"/>
  <c r="AB139"/>
  <c r="AB138"/>
  <c r="AB137"/>
  <c r="AB136"/>
  <c r="AB135"/>
  <c r="AB134"/>
  <c r="AB133"/>
  <c r="AB132"/>
  <c r="AB131"/>
  <c r="AB130"/>
  <c r="AB126"/>
  <c r="AB125"/>
  <c r="AB124"/>
  <c r="AB123"/>
  <c r="AB122"/>
  <c r="AB121"/>
  <c r="AB120"/>
  <c r="AB119"/>
  <c r="AB118"/>
  <c r="AB117"/>
  <c r="AB116"/>
  <c r="AB115"/>
  <c r="AB114"/>
  <c r="AB113"/>
  <c r="AB112"/>
  <c r="AB111"/>
  <c r="AB110"/>
  <c r="AB109"/>
  <c r="AB108"/>
  <c r="AB107"/>
  <c r="AB106"/>
  <c r="AB105"/>
  <c r="AB104"/>
  <c r="AB103"/>
  <c r="AB102"/>
  <c r="AB101"/>
  <c r="AB100"/>
  <c r="AB99"/>
  <c r="AB98"/>
  <c r="AB97"/>
  <c r="AB96"/>
  <c r="AB95"/>
  <c r="AB94"/>
  <c r="AB93"/>
  <c r="AB92"/>
  <c r="AB91"/>
  <c r="AB90"/>
  <c r="AB89"/>
  <c r="AB87"/>
  <c r="AB86"/>
  <c r="AB85"/>
  <c r="AB84"/>
  <c r="AB83"/>
  <c r="AB82"/>
  <c r="AB81"/>
  <c r="AB80"/>
  <c r="AB79"/>
  <c r="AB78"/>
  <c r="AB77"/>
  <c r="AB70"/>
  <c r="AB42"/>
  <c r="AB41"/>
  <c r="AB40"/>
  <c r="AB36"/>
  <c r="Z213"/>
  <c r="Z212"/>
  <c r="Z211"/>
  <c r="Z209"/>
  <c r="Z208"/>
  <c r="Z207"/>
  <c r="Z206"/>
  <c r="Z205"/>
  <c r="Z202"/>
  <c r="Z201"/>
  <c r="Z200"/>
  <c r="Z199"/>
  <c r="Z197"/>
  <c r="Z195"/>
  <c r="Z194"/>
  <c r="Z193"/>
  <c r="Z192"/>
  <c r="Z191"/>
  <c r="Z190"/>
  <c r="Z189"/>
  <c r="Z188"/>
  <c r="Z180"/>
  <c r="Z179"/>
  <c r="Z178"/>
  <c r="Z177"/>
  <c r="Z144"/>
  <c r="Z142"/>
  <c r="Z141"/>
  <c r="Z140"/>
  <c r="Z139"/>
  <c r="Z138"/>
  <c r="Z137"/>
  <c r="Z136"/>
  <c r="Z135"/>
  <c r="Z134"/>
  <c r="Z133"/>
  <c r="Z132"/>
  <c r="Z131"/>
  <c r="Z130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7"/>
  <c r="Z86"/>
  <c r="Z85"/>
  <c r="Z84"/>
  <c r="Z83"/>
  <c r="Z82"/>
  <c r="Z81"/>
  <c r="Z80"/>
  <c r="Z79"/>
  <c r="Z78"/>
  <c r="Z77"/>
  <c r="Z70"/>
  <c r="Z42"/>
  <c r="Z41"/>
  <c r="Z40"/>
  <c r="Z36"/>
  <c r="X213"/>
  <c r="X212"/>
  <c r="X211"/>
  <c r="X209"/>
  <c r="X208"/>
  <c r="X207"/>
  <c r="X206"/>
  <c r="X205"/>
  <c r="X202"/>
  <c r="X201"/>
  <c r="X200"/>
  <c r="X199"/>
  <c r="X197"/>
  <c r="X195"/>
  <c r="X194"/>
  <c r="X193"/>
  <c r="X192"/>
  <c r="X191"/>
  <c r="X190"/>
  <c r="X189"/>
  <c r="X188"/>
  <c r="X182"/>
  <c r="X180"/>
  <c r="X179"/>
  <c r="X178"/>
  <c r="X177"/>
  <c r="X144"/>
  <c r="X142"/>
  <c r="X141"/>
  <c r="X140"/>
  <c r="X139"/>
  <c r="X138"/>
  <c r="X137"/>
  <c r="X136"/>
  <c r="X135"/>
  <c r="X134"/>
  <c r="X133"/>
  <c r="X132"/>
  <c r="X131"/>
  <c r="X130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7"/>
  <c r="X86"/>
  <c r="X85"/>
  <c r="X84"/>
  <c r="X83"/>
  <c r="X82"/>
  <c r="X81"/>
  <c r="X80"/>
  <c r="X79"/>
  <c r="X78"/>
  <c r="X77"/>
  <c r="X70"/>
  <c r="X42"/>
  <c r="X41"/>
  <c r="X40"/>
  <c r="X36"/>
  <c r="V140"/>
  <c r="T140"/>
  <c r="I210" l="1"/>
  <c r="J210"/>
  <c r="K210"/>
  <c r="L210"/>
  <c r="N210"/>
  <c r="V210" s="1"/>
  <c r="O210"/>
  <c r="P210"/>
  <c r="Z210" s="1"/>
  <c r="Q210"/>
  <c r="AB210" s="1"/>
  <c r="I204"/>
  <c r="J204"/>
  <c r="K204"/>
  <c r="K203" s="1"/>
  <c r="L204"/>
  <c r="L203" s="1"/>
  <c r="N204"/>
  <c r="V204" s="1"/>
  <c r="O204"/>
  <c r="P204"/>
  <c r="Q204"/>
  <c r="I198"/>
  <c r="J198"/>
  <c r="K198"/>
  <c r="L198"/>
  <c r="N198"/>
  <c r="V198" s="1"/>
  <c r="O198"/>
  <c r="X198" s="1"/>
  <c r="P198"/>
  <c r="Q198"/>
  <c r="G183"/>
  <c r="G27" s="1"/>
  <c r="H183"/>
  <c r="H27" s="1"/>
  <c r="I183"/>
  <c r="I27" s="1"/>
  <c r="J183"/>
  <c r="J27" s="1"/>
  <c r="K183"/>
  <c r="K27" s="1"/>
  <c r="L183"/>
  <c r="L27" s="1"/>
  <c r="M183"/>
  <c r="N183"/>
  <c r="V183" s="1"/>
  <c r="O183"/>
  <c r="P183"/>
  <c r="P27" s="1"/>
  <c r="Q183"/>
  <c r="R183"/>
  <c r="R27" s="1"/>
  <c r="S183"/>
  <c r="S27" s="1"/>
  <c r="U183"/>
  <c r="U27" s="1"/>
  <c r="W183"/>
  <c r="Y183"/>
  <c r="AA183"/>
  <c r="I187"/>
  <c r="J187"/>
  <c r="K187"/>
  <c r="L187"/>
  <c r="N187"/>
  <c r="V187" s="1"/>
  <c r="O187"/>
  <c r="P187"/>
  <c r="Q187"/>
  <c r="I181"/>
  <c r="J181"/>
  <c r="K181"/>
  <c r="L181"/>
  <c r="N181"/>
  <c r="V181" s="1"/>
  <c r="O181"/>
  <c r="Q181"/>
  <c r="G145"/>
  <c r="H145"/>
  <c r="I145"/>
  <c r="J145"/>
  <c r="K145"/>
  <c r="L145"/>
  <c r="M145"/>
  <c r="N145"/>
  <c r="O145"/>
  <c r="P145"/>
  <c r="Q145"/>
  <c r="R145"/>
  <c r="S145"/>
  <c r="U145"/>
  <c r="W145"/>
  <c r="Y145"/>
  <c r="AA145"/>
  <c r="G148"/>
  <c r="H148"/>
  <c r="I148"/>
  <c r="J148"/>
  <c r="K148"/>
  <c r="L148"/>
  <c r="M148"/>
  <c r="N148"/>
  <c r="O148"/>
  <c r="P148"/>
  <c r="Q148"/>
  <c r="R148"/>
  <c r="S148"/>
  <c r="U148"/>
  <c r="W148"/>
  <c r="Y148"/>
  <c r="AA148"/>
  <c r="G150"/>
  <c r="H150"/>
  <c r="I150"/>
  <c r="J150"/>
  <c r="K150"/>
  <c r="L150"/>
  <c r="M150"/>
  <c r="N150"/>
  <c r="O150"/>
  <c r="P150"/>
  <c r="Q150"/>
  <c r="R150"/>
  <c r="S150"/>
  <c r="U150"/>
  <c r="W150"/>
  <c r="Y150"/>
  <c r="AA150"/>
  <c r="G152"/>
  <c r="H152"/>
  <c r="I152"/>
  <c r="J152"/>
  <c r="K152"/>
  <c r="L152"/>
  <c r="M152"/>
  <c r="N152"/>
  <c r="O152"/>
  <c r="P152"/>
  <c r="Q152"/>
  <c r="R152"/>
  <c r="S152"/>
  <c r="U152"/>
  <c r="W152"/>
  <c r="Y152"/>
  <c r="AA152"/>
  <c r="G154"/>
  <c r="H154"/>
  <c r="I154"/>
  <c r="J154"/>
  <c r="K154"/>
  <c r="L154"/>
  <c r="M154"/>
  <c r="N154"/>
  <c r="O154"/>
  <c r="P154"/>
  <c r="Q154"/>
  <c r="R154"/>
  <c r="S154"/>
  <c r="U154"/>
  <c r="W154"/>
  <c r="Y154"/>
  <c r="AA154"/>
  <c r="G156"/>
  <c r="H156"/>
  <c r="I156"/>
  <c r="J156"/>
  <c r="K156"/>
  <c r="L156"/>
  <c r="M156"/>
  <c r="N156"/>
  <c r="O156"/>
  <c r="P156"/>
  <c r="Q156"/>
  <c r="R156"/>
  <c r="S156"/>
  <c r="U156"/>
  <c r="W156"/>
  <c r="Y156"/>
  <c r="AA156"/>
  <c r="G158"/>
  <c r="H158"/>
  <c r="I158"/>
  <c r="J158"/>
  <c r="K158"/>
  <c r="L158"/>
  <c r="M158"/>
  <c r="N158"/>
  <c r="O158"/>
  <c r="P158"/>
  <c r="Q158"/>
  <c r="R158"/>
  <c r="S158"/>
  <c r="U158"/>
  <c r="W158"/>
  <c r="Y158"/>
  <c r="AA158"/>
  <c r="G161"/>
  <c r="H161"/>
  <c r="I161"/>
  <c r="J161"/>
  <c r="K161"/>
  <c r="L161"/>
  <c r="M161"/>
  <c r="N161"/>
  <c r="O161"/>
  <c r="P161"/>
  <c r="Q161"/>
  <c r="R161"/>
  <c r="S161"/>
  <c r="U161"/>
  <c r="W161"/>
  <c r="Y161"/>
  <c r="AA161"/>
  <c r="G163"/>
  <c r="H163"/>
  <c r="I163"/>
  <c r="J163"/>
  <c r="K163"/>
  <c r="L163"/>
  <c r="M163"/>
  <c r="N163"/>
  <c r="O163"/>
  <c r="P163"/>
  <c r="Q163"/>
  <c r="R163"/>
  <c r="S163"/>
  <c r="U163"/>
  <c r="W163"/>
  <c r="Y163"/>
  <c r="AA163"/>
  <c r="G166"/>
  <c r="H166"/>
  <c r="I166"/>
  <c r="J166"/>
  <c r="K166"/>
  <c r="L166"/>
  <c r="M166"/>
  <c r="N166"/>
  <c r="O166"/>
  <c r="P166"/>
  <c r="Q166"/>
  <c r="R166"/>
  <c r="S166"/>
  <c r="U166"/>
  <c r="W166"/>
  <c r="Y166"/>
  <c r="AA166"/>
  <c r="G168"/>
  <c r="H168"/>
  <c r="I168"/>
  <c r="J168"/>
  <c r="K168"/>
  <c r="L168"/>
  <c r="M168"/>
  <c r="N168"/>
  <c r="O168"/>
  <c r="P168"/>
  <c r="Q168"/>
  <c r="R168"/>
  <c r="S168"/>
  <c r="U168"/>
  <c r="W168"/>
  <c r="Y168"/>
  <c r="AA168"/>
  <c r="G171"/>
  <c r="H171"/>
  <c r="I171"/>
  <c r="J171"/>
  <c r="K171"/>
  <c r="L171"/>
  <c r="M171"/>
  <c r="N171"/>
  <c r="O171"/>
  <c r="P171"/>
  <c r="Q171"/>
  <c r="R171"/>
  <c r="S171"/>
  <c r="U171"/>
  <c r="W171"/>
  <c r="Y171"/>
  <c r="AA171"/>
  <c r="G173"/>
  <c r="H173"/>
  <c r="I173"/>
  <c r="J173"/>
  <c r="K173"/>
  <c r="L173"/>
  <c r="M173"/>
  <c r="N173"/>
  <c r="O173"/>
  <c r="P173"/>
  <c r="Q173"/>
  <c r="R173"/>
  <c r="S173"/>
  <c r="U173"/>
  <c r="W173"/>
  <c r="Y173"/>
  <c r="AA173"/>
  <c r="I176"/>
  <c r="I175" s="1"/>
  <c r="I26" s="1"/>
  <c r="J176"/>
  <c r="K176"/>
  <c r="L176"/>
  <c r="L175" s="1"/>
  <c r="L26" s="1"/>
  <c r="N176"/>
  <c r="V176" s="1"/>
  <c r="O176"/>
  <c r="P176"/>
  <c r="Q176"/>
  <c r="I129"/>
  <c r="I128" s="1"/>
  <c r="J129"/>
  <c r="J128" s="1"/>
  <c r="K129"/>
  <c r="K128" s="1"/>
  <c r="L129"/>
  <c r="L128" s="1"/>
  <c r="N129"/>
  <c r="V129" s="1"/>
  <c r="O129"/>
  <c r="P129"/>
  <c r="Q129"/>
  <c r="I88"/>
  <c r="J88"/>
  <c r="K88"/>
  <c r="L88"/>
  <c r="N88"/>
  <c r="V88" s="1"/>
  <c r="O88"/>
  <c r="P88"/>
  <c r="Q88"/>
  <c r="G73"/>
  <c r="H73"/>
  <c r="I73"/>
  <c r="J73"/>
  <c r="K73"/>
  <c r="L73"/>
  <c r="M73"/>
  <c r="N73"/>
  <c r="O73"/>
  <c r="P73"/>
  <c r="Q73"/>
  <c r="R73"/>
  <c r="S73"/>
  <c r="U73"/>
  <c r="W73"/>
  <c r="Y73"/>
  <c r="AA73"/>
  <c r="I76"/>
  <c r="J76"/>
  <c r="K76"/>
  <c r="L76"/>
  <c r="N76"/>
  <c r="V76" s="1"/>
  <c r="O76"/>
  <c r="X76" s="1"/>
  <c r="P76"/>
  <c r="Q76"/>
  <c r="G43"/>
  <c r="H43"/>
  <c r="I43"/>
  <c r="J43"/>
  <c r="K43"/>
  <c r="L43"/>
  <c r="M43"/>
  <c r="T43" s="1"/>
  <c r="N43"/>
  <c r="O43"/>
  <c r="P43"/>
  <c r="Q43"/>
  <c r="AB43" s="1"/>
  <c r="R43"/>
  <c r="S43"/>
  <c r="U43"/>
  <c r="W43"/>
  <c r="Y43"/>
  <c r="AA43"/>
  <c r="G46"/>
  <c r="H46"/>
  <c r="I46"/>
  <c r="J46"/>
  <c r="K46"/>
  <c r="L46"/>
  <c r="M46"/>
  <c r="N46"/>
  <c r="O46"/>
  <c r="P46"/>
  <c r="Q46"/>
  <c r="R46"/>
  <c r="S46"/>
  <c r="U46"/>
  <c r="W46"/>
  <c r="Y46"/>
  <c r="AA46"/>
  <c r="G48"/>
  <c r="H48"/>
  <c r="I48"/>
  <c r="J48"/>
  <c r="K48"/>
  <c r="L48"/>
  <c r="M48"/>
  <c r="N48"/>
  <c r="O48"/>
  <c r="P48"/>
  <c r="Q48"/>
  <c r="R48"/>
  <c r="S48"/>
  <c r="U48"/>
  <c r="W48"/>
  <c r="Y48"/>
  <c r="AA48"/>
  <c r="G52"/>
  <c r="H52"/>
  <c r="I52"/>
  <c r="J52"/>
  <c r="K52"/>
  <c r="L52"/>
  <c r="M52"/>
  <c r="N52"/>
  <c r="O52"/>
  <c r="P52"/>
  <c r="Q52"/>
  <c r="R52"/>
  <c r="S52"/>
  <c r="U52"/>
  <c r="W52"/>
  <c r="Y52"/>
  <c r="AA52"/>
  <c r="G54"/>
  <c r="H54"/>
  <c r="I54"/>
  <c r="J54"/>
  <c r="K54"/>
  <c r="L54"/>
  <c r="M54"/>
  <c r="T54" s="1"/>
  <c r="N54"/>
  <c r="O54"/>
  <c r="P54"/>
  <c r="Q54"/>
  <c r="AB54" s="1"/>
  <c r="R54"/>
  <c r="S54"/>
  <c r="U54"/>
  <c r="W54"/>
  <c r="Y54"/>
  <c r="AA54"/>
  <c r="G56"/>
  <c r="H56"/>
  <c r="I56"/>
  <c r="J56"/>
  <c r="K56"/>
  <c r="L56"/>
  <c r="M56"/>
  <c r="N56"/>
  <c r="O56"/>
  <c r="P56"/>
  <c r="Q56"/>
  <c r="R56"/>
  <c r="S56"/>
  <c r="U56"/>
  <c r="W56"/>
  <c r="Y56"/>
  <c r="AA56"/>
  <c r="G59"/>
  <c r="H59"/>
  <c r="I59"/>
  <c r="J59"/>
  <c r="K59"/>
  <c r="L59"/>
  <c r="M59"/>
  <c r="N59"/>
  <c r="O59"/>
  <c r="P59"/>
  <c r="Q59"/>
  <c r="R59"/>
  <c r="S59"/>
  <c r="U59"/>
  <c r="W59"/>
  <c r="Y59"/>
  <c r="AA59"/>
  <c r="G61"/>
  <c r="H61"/>
  <c r="I61"/>
  <c r="J61"/>
  <c r="K61"/>
  <c r="L61"/>
  <c r="M61"/>
  <c r="N61"/>
  <c r="O61"/>
  <c r="P61"/>
  <c r="Q61"/>
  <c r="R61"/>
  <c r="S61"/>
  <c r="U61"/>
  <c r="W61"/>
  <c r="Y61"/>
  <c r="AA61"/>
  <c r="G63"/>
  <c r="H63"/>
  <c r="I63"/>
  <c r="J63"/>
  <c r="K63"/>
  <c r="L63"/>
  <c r="M63"/>
  <c r="N63"/>
  <c r="O63"/>
  <c r="P63"/>
  <c r="Q63"/>
  <c r="R63"/>
  <c r="S63"/>
  <c r="U63"/>
  <c r="W63"/>
  <c r="Y63"/>
  <c r="AA63"/>
  <c r="G66"/>
  <c r="H66"/>
  <c r="I66"/>
  <c r="J66"/>
  <c r="K66"/>
  <c r="L66"/>
  <c r="M66"/>
  <c r="N66"/>
  <c r="O66"/>
  <c r="P66"/>
  <c r="Q66"/>
  <c r="R66"/>
  <c r="S66"/>
  <c r="U66"/>
  <c r="W66"/>
  <c r="Y66"/>
  <c r="AA66"/>
  <c r="I69"/>
  <c r="I68" s="1"/>
  <c r="J69"/>
  <c r="J68" s="1"/>
  <c r="K69"/>
  <c r="K68" s="1"/>
  <c r="L69"/>
  <c r="L68" s="1"/>
  <c r="N69"/>
  <c r="V69" s="1"/>
  <c r="O69"/>
  <c r="P69"/>
  <c r="Q69"/>
  <c r="I39"/>
  <c r="I38" s="1"/>
  <c r="J39"/>
  <c r="J38" s="1"/>
  <c r="K39"/>
  <c r="K38" s="1"/>
  <c r="L39"/>
  <c r="L38" s="1"/>
  <c r="N39"/>
  <c r="V39" s="1"/>
  <c r="O39"/>
  <c r="P39"/>
  <c r="Q39"/>
  <c r="I35"/>
  <c r="J35"/>
  <c r="K35"/>
  <c r="L35"/>
  <c r="N35"/>
  <c r="V35" s="1"/>
  <c r="O35"/>
  <c r="X35" s="1"/>
  <c r="P35"/>
  <c r="Z35" s="1"/>
  <c r="Q35"/>
  <c r="M27"/>
  <c r="Q27"/>
  <c r="W27"/>
  <c r="Y27"/>
  <c r="AA27"/>
  <c r="I33"/>
  <c r="J33"/>
  <c r="K33"/>
  <c r="L33"/>
  <c r="N33"/>
  <c r="V33" s="1"/>
  <c r="O33"/>
  <c r="P33"/>
  <c r="Q33"/>
  <c r="AB33" s="1"/>
  <c r="Y33"/>
  <c r="AA33"/>
  <c r="AA213"/>
  <c r="Y213"/>
  <c r="W213"/>
  <c r="U213"/>
  <c r="AA212"/>
  <c r="Y212"/>
  <c r="W212"/>
  <c r="U212"/>
  <c r="AA211"/>
  <c r="AA210" s="1"/>
  <c r="Y211"/>
  <c r="W211"/>
  <c r="W210" s="1"/>
  <c r="U211"/>
  <c r="U210" s="1"/>
  <c r="AA209"/>
  <c r="Y209"/>
  <c r="W209"/>
  <c r="U209"/>
  <c r="AA208"/>
  <c r="Y208"/>
  <c r="W208"/>
  <c r="U208"/>
  <c r="AA207"/>
  <c r="Y207"/>
  <c r="W207"/>
  <c r="U207"/>
  <c r="AA206"/>
  <c r="Y206"/>
  <c r="W206"/>
  <c r="U206"/>
  <c r="AA205"/>
  <c r="Y205"/>
  <c r="Y204" s="1"/>
  <c r="W205"/>
  <c r="W204" s="1"/>
  <c r="W203" s="1"/>
  <c r="U205"/>
  <c r="U204" s="1"/>
  <c r="U203" s="1"/>
  <c r="AA202"/>
  <c r="Y202"/>
  <c r="W202"/>
  <c r="U202"/>
  <c r="AA201"/>
  <c r="Y201"/>
  <c r="W201"/>
  <c r="U201"/>
  <c r="AA200"/>
  <c r="Y200"/>
  <c r="W200"/>
  <c r="U200"/>
  <c r="AA199"/>
  <c r="AA198" s="1"/>
  <c r="Y199"/>
  <c r="Y198" s="1"/>
  <c r="W199"/>
  <c r="W198" s="1"/>
  <c r="U199"/>
  <c r="AA197"/>
  <c r="Y197"/>
  <c r="W197"/>
  <c r="U197"/>
  <c r="AA195"/>
  <c r="Y195"/>
  <c r="W195"/>
  <c r="U195"/>
  <c r="AA194"/>
  <c r="Y194"/>
  <c r="W194"/>
  <c r="U194"/>
  <c r="AA193"/>
  <c r="Y193"/>
  <c r="W193"/>
  <c r="U193"/>
  <c r="AA192"/>
  <c r="Y192"/>
  <c r="W192"/>
  <c r="U192"/>
  <c r="AA191"/>
  <c r="Y191"/>
  <c r="W191"/>
  <c r="U191"/>
  <c r="AA190"/>
  <c r="Y190"/>
  <c r="W190"/>
  <c r="U190"/>
  <c r="AA189"/>
  <c r="Y189"/>
  <c r="W189"/>
  <c r="U189"/>
  <c r="AA188"/>
  <c r="AA187" s="1"/>
  <c r="AA186" s="1"/>
  <c r="Y188"/>
  <c r="W188"/>
  <c r="U188"/>
  <c r="U187" s="1"/>
  <c r="AA182"/>
  <c r="AA181" s="1"/>
  <c r="W182"/>
  <c r="W181" s="1"/>
  <c r="U182"/>
  <c r="U181" s="1"/>
  <c r="AA180"/>
  <c r="Y180"/>
  <c r="W180"/>
  <c r="U180"/>
  <c r="AA179"/>
  <c r="Y179"/>
  <c r="W179"/>
  <c r="U179"/>
  <c r="AA178"/>
  <c r="Y178"/>
  <c r="W178"/>
  <c r="U178"/>
  <c r="AA177"/>
  <c r="AA176" s="1"/>
  <c r="Y177"/>
  <c r="Y176" s="1"/>
  <c r="W177"/>
  <c r="U177"/>
  <c r="U176" s="1"/>
  <c r="AA144"/>
  <c r="Y144"/>
  <c r="W144"/>
  <c r="U144"/>
  <c r="AA142"/>
  <c r="Y142"/>
  <c r="W142"/>
  <c r="U142"/>
  <c r="AA141"/>
  <c r="Y141"/>
  <c r="W141"/>
  <c r="U141"/>
  <c r="AA139"/>
  <c r="Y139"/>
  <c r="W139"/>
  <c r="U139"/>
  <c r="AA138"/>
  <c r="Y138"/>
  <c r="W138"/>
  <c r="U138"/>
  <c r="AA137"/>
  <c r="Y137"/>
  <c r="W137"/>
  <c r="U137"/>
  <c r="AA136"/>
  <c r="Y136"/>
  <c r="W136"/>
  <c r="U136"/>
  <c r="AA135"/>
  <c r="Y135"/>
  <c r="W135"/>
  <c r="U135"/>
  <c r="AA134"/>
  <c r="Y134"/>
  <c r="W134"/>
  <c r="U134"/>
  <c r="AA133"/>
  <c r="Y133"/>
  <c r="W133"/>
  <c r="U133"/>
  <c r="AA132"/>
  <c r="Y132"/>
  <c r="W132"/>
  <c r="U132"/>
  <c r="AA131"/>
  <c r="Y131"/>
  <c r="W131"/>
  <c r="U131"/>
  <c r="AA130"/>
  <c r="AA129" s="1"/>
  <c r="AA128" s="1"/>
  <c r="Y130"/>
  <c r="W130"/>
  <c r="W129" s="1"/>
  <c r="W128" s="1"/>
  <c r="U130"/>
  <c r="U129" s="1"/>
  <c r="U128" s="1"/>
  <c r="AA126"/>
  <c r="Y126"/>
  <c r="W126"/>
  <c r="U126"/>
  <c r="AA125"/>
  <c r="Y125"/>
  <c r="W125"/>
  <c r="U125"/>
  <c r="AA124"/>
  <c r="Y124"/>
  <c r="W124"/>
  <c r="U124"/>
  <c r="AA123"/>
  <c r="Y123"/>
  <c r="W123"/>
  <c r="U123"/>
  <c r="AA122"/>
  <c r="Y122"/>
  <c r="W122"/>
  <c r="U122"/>
  <c r="AA121"/>
  <c r="Y121"/>
  <c r="W121"/>
  <c r="U121"/>
  <c r="AA120"/>
  <c r="Y120"/>
  <c r="W120"/>
  <c r="U120"/>
  <c r="AA119"/>
  <c r="Y119"/>
  <c r="W119"/>
  <c r="U119"/>
  <c r="AA118"/>
  <c r="Y118"/>
  <c r="W118"/>
  <c r="U118"/>
  <c r="AA117"/>
  <c r="Y117"/>
  <c r="W117"/>
  <c r="U117"/>
  <c r="AA116"/>
  <c r="Y116"/>
  <c r="W116"/>
  <c r="U116"/>
  <c r="AA115"/>
  <c r="Y115"/>
  <c r="W115"/>
  <c r="U115"/>
  <c r="AA114"/>
  <c r="Y114"/>
  <c r="W114"/>
  <c r="U114"/>
  <c r="AA113"/>
  <c r="Y113"/>
  <c r="W113"/>
  <c r="U113"/>
  <c r="AA112"/>
  <c r="Y112"/>
  <c r="W112"/>
  <c r="U112"/>
  <c r="AA111"/>
  <c r="Y111"/>
  <c r="W111"/>
  <c r="U111"/>
  <c r="AA110"/>
  <c r="Y110"/>
  <c r="W110"/>
  <c r="U110"/>
  <c r="AA109"/>
  <c r="Y109"/>
  <c r="W109"/>
  <c r="U109"/>
  <c r="AA108"/>
  <c r="Y108"/>
  <c r="W108"/>
  <c r="U108"/>
  <c r="AA107"/>
  <c r="Y107"/>
  <c r="W107"/>
  <c r="U107"/>
  <c r="AA106"/>
  <c r="Y106"/>
  <c r="W106"/>
  <c r="U106"/>
  <c r="AA105"/>
  <c r="Y105"/>
  <c r="W105"/>
  <c r="U105"/>
  <c r="AA104"/>
  <c r="Y104"/>
  <c r="W104"/>
  <c r="U104"/>
  <c r="AA103"/>
  <c r="Y103"/>
  <c r="W103"/>
  <c r="U103"/>
  <c r="AA102"/>
  <c r="Y102"/>
  <c r="W102"/>
  <c r="U102"/>
  <c r="AA101"/>
  <c r="Y101"/>
  <c r="W101"/>
  <c r="U101"/>
  <c r="AA100"/>
  <c r="Y100"/>
  <c r="W100"/>
  <c r="U100"/>
  <c r="AA99"/>
  <c r="Y99"/>
  <c r="W99"/>
  <c r="U99"/>
  <c r="AA98"/>
  <c r="Y98"/>
  <c r="W98"/>
  <c r="U98"/>
  <c r="AA97"/>
  <c r="Y97"/>
  <c r="W97"/>
  <c r="U97"/>
  <c r="AA96"/>
  <c r="Y96"/>
  <c r="W96"/>
  <c r="U96"/>
  <c r="AA95"/>
  <c r="Y95"/>
  <c r="W95"/>
  <c r="U95"/>
  <c r="AA94"/>
  <c r="Y94"/>
  <c r="W94"/>
  <c r="U94"/>
  <c r="AA93"/>
  <c r="Y93"/>
  <c r="W93"/>
  <c r="U93"/>
  <c r="AA92"/>
  <c r="Y92"/>
  <c r="W92"/>
  <c r="U92"/>
  <c r="AA91"/>
  <c r="Y91"/>
  <c r="W91"/>
  <c r="U91"/>
  <c r="AA90"/>
  <c r="Y90"/>
  <c r="W90"/>
  <c r="U90"/>
  <c r="AA89"/>
  <c r="Y89"/>
  <c r="W89"/>
  <c r="W88" s="1"/>
  <c r="U89"/>
  <c r="U88" s="1"/>
  <c r="AA87"/>
  <c r="Y87"/>
  <c r="W87"/>
  <c r="U87"/>
  <c r="AA86"/>
  <c r="Y86"/>
  <c r="W86"/>
  <c r="U86"/>
  <c r="AA85"/>
  <c r="Y85"/>
  <c r="W85"/>
  <c r="U85"/>
  <c r="AA84"/>
  <c r="Y84"/>
  <c r="W84"/>
  <c r="U84"/>
  <c r="AA83"/>
  <c r="Y83"/>
  <c r="W83"/>
  <c r="U83"/>
  <c r="AA82"/>
  <c r="Y82"/>
  <c r="W82"/>
  <c r="U82"/>
  <c r="AA81"/>
  <c r="Y81"/>
  <c r="W81"/>
  <c r="U81"/>
  <c r="AA80"/>
  <c r="Y80"/>
  <c r="W80"/>
  <c r="U80"/>
  <c r="AA79"/>
  <c r="Y79"/>
  <c r="W79"/>
  <c r="U79"/>
  <c r="AA78"/>
  <c r="Y78"/>
  <c r="W78"/>
  <c r="U78"/>
  <c r="AA77"/>
  <c r="AA76" s="1"/>
  <c r="Y77"/>
  <c r="Y76" s="1"/>
  <c r="W77"/>
  <c r="U77"/>
  <c r="U76" s="1"/>
  <c r="AA70"/>
  <c r="AA69" s="1"/>
  <c r="AA68" s="1"/>
  <c r="Y70"/>
  <c r="Y69" s="1"/>
  <c r="Y68" s="1"/>
  <c r="W70"/>
  <c r="W69" s="1"/>
  <c r="W68" s="1"/>
  <c r="U70"/>
  <c r="U69" s="1"/>
  <c r="U68" s="1"/>
  <c r="AA42"/>
  <c r="Y42"/>
  <c r="W42"/>
  <c r="U42"/>
  <c r="AA41"/>
  <c r="Y41"/>
  <c r="W41"/>
  <c r="U41"/>
  <c r="AA40"/>
  <c r="AA39" s="1"/>
  <c r="Y40"/>
  <c r="Y39" s="1"/>
  <c r="Y38" s="1"/>
  <c r="W40"/>
  <c r="W39" s="1"/>
  <c r="W38" s="1"/>
  <c r="U40"/>
  <c r="AA37"/>
  <c r="Y37"/>
  <c r="W37"/>
  <c r="U37"/>
  <c r="AA36"/>
  <c r="AA35" s="1"/>
  <c r="Y36"/>
  <c r="Y35" s="1"/>
  <c r="W36"/>
  <c r="U36"/>
  <c r="U35" s="1"/>
  <c r="W33"/>
  <c r="U33"/>
  <c r="X52" l="1"/>
  <c r="Y170"/>
  <c r="Y25" s="1"/>
  <c r="X61"/>
  <c r="Y129"/>
  <c r="Y128" s="1"/>
  <c r="AB88"/>
  <c r="L75"/>
  <c r="L72" s="1"/>
  <c r="K21"/>
  <c r="L22"/>
  <c r="V66"/>
  <c r="Z63"/>
  <c r="V61"/>
  <c r="V56"/>
  <c r="V52"/>
  <c r="V46"/>
  <c r="V171"/>
  <c r="J170"/>
  <c r="J25" s="1"/>
  <c r="Z168"/>
  <c r="V166"/>
  <c r="V161"/>
  <c r="Z158"/>
  <c r="V156"/>
  <c r="V152"/>
  <c r="V148"/>
  <c r="X183"/>
  <c r="I186"/>
  <c r="W187"/>
  <c r="W186" s="1"/>
  <c r="W185" s="1"/>
  <c r="W28" s="1"/>
  <c r="W127"/>
  <c r="V63"/>
  <c r="V59"/>
  <c r="V54"/>
  <c r="V48"/>
  <c r="V43"/>
  <c r="I127"/>
  <c r="V173"/>
  <c r="V168"/>
  <c r="Z166"/>
  <c r="V163"/>
  <c r="V158"/>
  <c r="Z156"/>
  <c r="V150"/>
  <c r="V145"/>
  <c r="V73"/>
  <c r="X173"/>
  <c r="X163"/>
  <c r="Y88"/>
  <c r="Y75" s="1"/>
  <c r="Y72" s="1"/>
  <c r="AA204"/>
  <c r="AA203" s="1"/>
  <c r="AA185" s="1"/>
  <c r="AA28" s="1"/>
  <c r="H51"/>
  <c r="W35"/>
  <c r="W76"/>
  <c r="W21" s="1"/>
  <c r="W176"/>
  <c r="W175" s="1"/>
  <c r="W26" s="1"/>
  <c r="Y187"/>
  <c r="Y186" s="1"/>
  <c r="AB56"/>
  <c r="T56"/>
  <c r="AA165"/>
  <c r="S165"/>
  <c r="AB150"/>
  <c r="T150"/>
  <c r="X148"/>
  <c r="AB181"/>
  <c r="U39"/>
  <c r="U38" s="1"/>
  <c r="V154"/>
  <c r="L51"/>
  <c r="AA88"/>
  <c r="AA22" s="1"/>
  <c r="AA175"/>
  <c r="AA26" s="1"/>
  <c r="U186"/>
  <c r="U185" s="1"/>
  <c r="U28" s="1"/>
  <c r="U198"/>
  <c r="I75"/>
  <c r="I72" s="1"/>
  <c r="Y210"/>
  <c r="Y203" s="1"/>
  <c r="O38"/>
  <c r="X38" s="1"/>
  <c r="X39"/>
  <c r="Q128"/>
  <c r="AB129"/>
  <c r="Q186"/>
  <c r="AB187"/>
  <c r="O21"/>
  <c r="X33"/>
  <c r="Q75"/>
  <c r="AB76"/>
  <c r="N128"/>
  <c r="V128" s="1"/>
  <c r="Q175"/>
  <c r="AB176"/>
  <c r="O203"/>
  <c r="X204"/>
  <c r="N38"/>
  <c r="V38" s="1"/>
  <c r="Q68"/>
  <c r="AB68" s="1"/>
  <c r="AB69"/>
  <c r="P128"/>
  <c r="Z128" s="1"/>
  <c r="Z129"/>
  <c r="O175"/>
  <c r="X176"/>
  <c r="P186"/>
  <c r="Z187"/>
  <c r="Q203"/>
  <c r="AB203" s="1"/>
  <c r="AB204"/>
  <c r="T27"/>
  <c r="J65"/>
  <c r="AB35"/>
  <c r="X88"/>
  <c r="X181"/>
  <c r="Z198"/>
  <c r="I65"/>
  <c r="J58"/>
  <c r="W45"/>
  <c r="I45"/>
  <c r="K175"/>
  <c r="K26" s="1"/>
  <c r="K165"/>
  <c r="G165"/>
  <c r="L186"/>
  <c r="I203"/>
  <c r="I185" s="1"/>
  <c r="I28" s="1"/>
  <c r="P75"/>
  <c r="Z76"/>
  <c r="Z176"/>
  <c r="N203"/>
  <c r="V203" s="1"/>
  <c r="P38"/>
  <c r="Z38" s="1"/>
  <c r="Z39"/>
  <c r="O68"/>
  <c r="X68" s="1"/>
  <c r="X69"/>
  <c r="N186"/>
  <c r="Z33"/>
  <c r="Q38"/>
  <c r="AB38" s="1"/>
  <c r="AB39"/>
  <c r="P68"/>
  <c r="Z68" s="1"/>
  <c r="Z69"/>
  <c r="O128"/>
  <c r="X128" s="1"/>
  <c r="X129"/>
  <c r="N175"/>
  <c r="V175" s="1"/>
  <c r="O186"/>
  <c r="X187"/>
  <c r="P203"/>
  <c r="Z203" s="1"/>
  <c r="Z204"/>
  <c r="Y65"/>
  <c r="U75"/>
  <c r="U72" s="1"/>
  <c r="U175"/>
  <c r="U26" s="1"/>
  <c r="K22"/>
  <c r="L21"/>
  <c r="N68"/>
  <c r="V68" s="1"/>
  <c r="U65"/>
  <c r="Z66"/>
  <c r="X63"/>
  <c r="AB59"/>
  <c r="T59"/>
  <c r="Z56"/>
  <c r="AB48"/>
  <c r="T48"/>
  <c r="U45"/>
  <c r="L45"/>
  <c r="H45"/>
  <c r="AB73"/>
  <c r="T73"/>
  <c r="Z88"/>
  <c r="J175"/>
  <c r="J26" s="1"/>
  <c r="X158"/>
  <c r="AB154"/>
  <c r="T154"/>
  <c r="K186"/>
  <c r="K185" s="1"/>
  <c r="K28" s="1"/>
  <c r="AB198"/>
  <c r="X210"/>
  <c r="Z27"/>
  <c r="AB183"/>
  <c r="T183"/>
  <c r="N27"/>
  <c r="V27" s="1"/>
  <c r="O27"/>
  <c r="X27" s="1"/>
  <c r="Z183"/>
  <c r="AB27"/>
  <c r="Z43"/>
  <c r="X43"/>
  <c r="X46"/>
  <c r="Q45"/>
  <c r="AB46"/>
  <c r="M45"/>
  <c r="T45" s="1"/>
  <c r="T46"/>
  <c r="P45"/>
  <c r="Z46"/>
  <c r="X48"/>
  <c r="N45"/>
  <c r="J45"/>
  <c r="Z48"/>
  <c r="O45"/>
  <c r="K45"/>
  <c r="G45"/>
  <c r="P51"/>
  <c r="Z52"/>
  <c r="AB52"/>
  <c r="T52"/>
  <c r="Z54"/>
  <c r="O51"/>
  <c r="K51"/>
  <c r="G51"/>
  <c r="X54"/>
  <c r="X56"/>
  <c r="Q51"/>
  <c r="M51"/>
  <c r="I51"/>
  <c r="N51"/>
  <c r="J51"/>
  <c r="X59"/>
  <c r="Z59"/>
  <c r="N58"/>
  <c r="O58"/>
  <c r="G58"/>
  <c r="AB61"/>
  <c r="T61"/>
  <c r="Z61"/>
  <c r="K58"/>
  <c r="AB63"/>
  <c r="P58"/>
  <c r="L58"/>
  <c r="H58"/>
  <c r="T63"/>
  <c r="Q58"/>
  <c r="AB58" s="1"/>
  <c r="M58"/>
  <c r="I58"/>
  <c r="T66"/>
  <c r="X66"/>
  <c r="AB66"/>
  <c r="Z73"/>
  <c r="X73"/>
  <c r="X145"/>
  <c r="Y127"/>
  <c r="N127"/>
  <c r="V127" s="1"/>
  <c r="J127"/>
  <c r="R45"/>
  <c r="AA45"/>
  <c r="S45"/>
  <c r="Y45"/>
  <c r="W51"/>
  <c r="U51"/>
  <c r="AA51"/>
  <c r="S51"/>
  <c r="Y51"/>
  <c r="R51"/>
  <c r="S58"/>
  <c r="U58"/>
  <c r="AA58"/>
  <c r="Y58"/>
  <c r="R58"/>
  <c r="W58"/>
  <c r="U127"/>
  <c r="AA127"/>
  <c r="U147"/>
  <c r="W147"/>
  <c r="P127"/>
  <c r="L127"/>
  <c r="Z145"/>
  <c r="K127"/>
  <c r="AB145"/>
  <c r="T145"/>
  <c r="Z148"/>
  <c r="AB148"/>
  <c r="T148"/>
  <c r="Z150"/>
  <c r="X150"/>
  <c r="X152"/>
  <c r="AB152"/>
  <c r="T152"/>
  <c r="Z152"/>
  <c r="Z154"/>
  <c r="X154"/>
  <c r="AB156"/>
  <c r="X156"/>
  <c r="T156"/>
  <c r="T158"/>
  <c r="L147"/>
  <c r="Q147"/>
  <c r="M147"/>
  <c r="I147"/>
  <c r="AB158"/>
  <c r="P147"/>
  <c r="H147"/>
  <c r="X161"/>
  <c r="AB161"/>
  <c r="T161"/>
  <c r="Z161"/>
  <c r="O147"/>
  <c r="K147"/>
  <c r="G147"/>
  <c r="Z163"/>
  <c r="AB163"/>
  <c r="T163"/>
  <c r="Y147"/>
  <c r="R147"/>
  <c r="N147"/>
  <c r="V147" s="1"/>
  <c r="J147"/>
  <c r="O165"/>
  <c r="X166"/>
  <c r="T166"/>
  <c r="AB166"/>
  <c r="Q165"/>
  <c r="M165"/>
  <c r="I165"/>
  <c r="AB168"/>
  <c r="T168"/>
  <c r="P165"/>
  <c r="Z165" s="1"/>
  <c r="L165"/>
  <c r="H165"/>
  <c r="X168"/>
  <c r="N165"/>
  <c r="V165" s="1"/>
  <c r="J165"/>
  <c r="AA147"/>
  <c r="S147"/>
  <c r="W165"/>
  <c r="U165"/>
  <c r="Y165"/>
  <c r="R165"/>
  <c r="N170"/>
  <c r="N25" s="1"/>
  <c r="X171"/>
  <c r="AB171"/>
  <c r="T171"/>
  <c r="Z171"/>
  <c r="R170"/>
  <c r="R25" s="1"/>
  <c r="S170"/>
  <c r="S25" s="1"/>
  <c r="W170"/>
  <c r="W25" s="1"/>
  <c r="AA170"/>
  <c r="AA25" s="1"/>
  <c r="U170"/>
  <c r="U25" s="1"/>
  <c r="Z173"/>
  <c r="O170"/>
  <c r="K170"/>
  <c r="K25" s="1"/>
  <c r="G170"/>
  <c r="G25" s="1"/>
  <c r="Q170"/>
  <c r="M170"/>
  <c r="I170"/>
  <c r="I25" s="1"/>
  <c r="AB173"/>
  <c r="T173"/>
  <c r="P170"/>
  <c r="L170"/>
  <c r="L25" s="1"/>
  <c r="H170"/>
  <c r="H25" s="1"/>
  <c r="J203"/>
  <c r="L185"/>
  <c r="L28" s="1"/>
  <c r="Q22"/>
  <c r="AB22" s="1"/>
  <c r="J186"/>
  <c r="I22"/>
  <c r="J75"/>
  <c r="J72" s="1"/>
  <c r="N75"/>
  <c r="J22"/>
  <c r="O75"/>
  <c r="K75"/>
  <c r="K72" s="1"/>
  <c r="U21"/>
  <c r="Q21"/>
  <c r="I21"/>
  <c r="N21"/>
  <c r="J21"/>
  <c r="J50"/>
  <c r="AA65"/>
  <c r="W65"/>
  <c r="K65"/>
  <c r="L65"/>
  <c r="AA38"/>
  <c r="N22"/>
  <c r="O22"/>
  <c r="P22"/>
  <c r="Y32"/>
  <c r="Y31" s="1"/>
  <c r="U32"/>
  <c r="Q32"/>
  <c r="I32"/>
  <c r="I31" s="1"/>
  <c r="N32"/>
  <c r="J32"/>
  <c r="J31" s="1"/>
  <c r="AA32"/>
  <c r="AA31" s="1"/>
  <c r="W32"/>
  <c r="W31" s="1"/>
  <c r="O32"/>
  <c r="K32"/>
  <c r="K31" s="1"/>
  <c r="P32"/>
  <c r="L32"/>
  <c r="L31" s="1"/>
  <c r="M213"/>
  <c r="R213" s="1"/>
  <c r="H213"/>
  <c r="M212"/>
  <c r="H212"/>
  <c r="M209"/>
  <c r="R209" s="1"/>
  <c r="H209"/>
  <c r="M208"/>
  <c r="R208" s="1"/>
  <c r="H208"/>
  <c r="M207"/>
  <c r="R207" s="1"/>
  <c r="H207"/>
  <c r="M206"/>
  <c r="R206" s="1"/>
  <c r="H206"/>
  <c r="M205"/>
  <c r="H205"/>
  <c r="M202"/>
  <c r="R202" s="1"/>
  <c r="H202"/>
  <c r="M201"/>
  <c r="R201" s="1"/>
  <c r="H201"/>
  <c r="M200"/>
  <c r="R200" s="1"/>
  <c r="H200"/>
  <c r="M199"/>
  <c r="R199" s="1"/>
  <c r="H199"/>
  <c r="M197"/>
  <c r="H197"/>
  <c r="M195"/>
  <c r="R195" s="1"/>
  <c r="H195"/>
  <c r="M194"/>
  <c r="H194"/>
  <c r="M193"/>
  <c r="R193" s="1"/>
  <c r="H193"/>
  <c r="M192"/>
  <c r="H192"/>
  <c r="M191"/>
  <c r="R191" s="1"/>
  <c r="H191"/>
  <c r="M190"/>
  <c r="R190" s="1"/>
  <c r="H190"/>
  <c r="M189"/>
  <c r="R189" s="1"/>
  <c r="H189"/>
  <c r="M188"/>
  <c r="R188" s="1"/>
  <c r="H188"/>
  <c r="H182"/>
  <c r="H181" s="1"/>
  <c r="M180"/>
  <c r="R180" s="1"/>
  <c r="H180"/>
  <c r="M179"/>
  <c r="R179" s="1"/>
  <c r="H179"/>
  <c r="M178"/>
  <c r="R178" s="1"/>
  <c r="H178"/>
  <c r="M177"/>
  <c r="H177"/>
  <c r="M144"/>
  <c r="H144"/>
  <c r="M142"/>
  <c r="H142"/>
  <c r="M141"/>
  <c r="H141"/>
  <c r="M139"/>
  <c r="H139"/>
  <c r="M138"/>
  <c r="R138" s="1"/>
  <c r="H138"/>
  <c r="M137"/>
  <c r="R137" s="1"/>
  <c r="H137"/>
  <c r="M136"/>
  <c r="R136" s="1"/>
  <c r="H136"/>
  <c r="M135"/>
  <c r="R135" s="1"/>
  <c r="H135"/>
  <c r="M134"/>
  <c r="R134" s="1"/>
  <c r="H134"/>
  <c r="M133"/>
  <c r="R133" s="1"/>
  <c r="H133"/>
  <c r="M132"/>
  <c r="R132" s="1"/>
  <c r="H132"/>
  <c r="M131"/>
  <c r="R131" s="1"/>
  <c r="H131"/>
  <c r="M130"/>
  <c r="R130" s="1"/>
  <c r="H130"/>
  <c r="H126"/>
  <c r="M125"/>
  <c r="H125"/>
  <c r="H124"/>
  <c r="H123"/>
  <c r="M122"/>
  <c r="R122" s="1"/>
  <c r="H122"/>
  <c r="H121"/>
  <c r="H120"/>
  <c r="M119"/>
  <c r="R119" s="1"/>
  <c r="H119"/>
  <c r="M118"/>
  <c r="R118" s="1"/>
  <c r="H118"/>
  <c r="M117"/>
  <c r="H117"/>
  <c r="M116"/>
  <c r="H116"/>
  <c r="M115"/>
  <c r="R115" s="1"/>
  <c r="H115"/>
  <c r="M114"/>
  <c r="R114" s="1"/>
  <c r="H114"/>
  <c r="M113"/>
  <c r="R113" s="1"/>
  <c r="H113"/>
  <c r="M112"/>
  <c r="R112" s="1"/>
  <c r="H112"/>
  <c r="M111"/>
  <c r="H111"/>
  <c r="M110"/>
  <c r="H110"/>
  <c r="M109"/>
  <c r="H109"/>
  <c r="M108"/>
  <c r="H108"/>
  <c r="M107"/>
  <c r="R107" s="1"/>
  <c r="H107"/>
  <c r="M106"/>
  <c r="R106" s="1"/>
  <c r="H106"/>
  <c r="M105"/>
  <c r="H105"/>
  <c r="M104"/>
  <c r="H104"/>
  <c r="M103"/>
  <c r="H103"/>
  <c r="M102"/>
  <c r="H102"/>
  <c r="M101"/>
  <c r="H101"/>
  <c r="M100"/>
  <c r="H100"/>
  <c r="M99"/>
  <c r="H99"/>
  <c r="M98"/>
  <c r="H98"/>
  <c r="H97"/>
  <c r="M96"/>
  <c r="R96" s="1"/>
  <c r="H96"/>
  <c r="M95"/>
  <c r="H95"/>
  <c r="M94"/>
  <c r="R94" s="1"/>
  <c r="H94"/>
  <c r="M93"/>
  <c r="R93" s="1"/>
  <c r="H93"/>
  <c r="M92"/>
  <c r="R92" s="1"/>
  <c r="H92"/>
  <c r="M91"/>
  <c r="R91" s="1"/>
  <c r="H91"/>
  <c r="M90"/>
  <c r="R90" s="1"/>
  <c r="H90"/>
  <c r="M89"/>
  <c r="R89" s="1"/>
  <c r="H89"/>
  <c r="M87"/>
  <c r="H87"/>
  <c r="M86"/>
  <c r="R86" s="1"/>
  <c r="H86"/>
  <c r="M85"/>
  <c r="H85"/>
  <c r="M84"/>
  <c r="R84" s="1"/>
  <c r="H84"/>
  <c r="M83"/>
  <c r="R83" s="1"/>
  <c r="H83"/>
  <c r="M82"/>
  <c r="H82"/>
  <c r="M81"/>
  <c r="H81"/>
  <c r="M80"/>
  <c r="R80" s="1"/>
  <c r="H80"/>
  <c r="M79"/>
  <c r="H79"/>
  <c r="M78"/>
  <c r="R78" s="1"/>
  <c r="H78"/>
  <c r="M77"/>
  <c r="R77" s="1"/>
  <c r="H77"/>
  <c r="M70"/>
  <c r="H70"/>
  <c r="H69" s="1"/>
  <c r="H68" s="1"/>
  <c r="H65" s="1"/>
  <c r="M42"/>
  <c r="R42" s="1"/>
  <c r="H42"/>
  <c r="M41"/>
  <c r="R41" s="1"/>
  <c r="H41"/>
  <c r="M40"/>
  <c r="R40" s="1"/>
  <c r="H40"/>
  <c r="M37"/>
  <c r="H37"/>
  <c r="M36"/>
  <c r="H36"/>
  <c r="M34"/>
  <c r="H34"/>
  <c r="H33" s="1"/>
  <c r="G205"/>
  <c r="R205" l="1"/>
  <c r="V186"/>
  <c r="L50"/>
  <c r="AB51"/>
  <c r="Q65"/>
  <c r="AB65" s="1"/>
  <c r="H50"/>
  <c r="K50"/>
  <c r="T51"/>
  <c r="AB45"/>
  <c r="Y185"/>
  <c r="Y28" s="1"/>
  <c r="Z22"/>
  <c r="AB75"/>
  <c r="G50"/>
  <c r="K71"/>
  <c r="K24" s="1"/>
  <c r="V21"/>
  <c r="V25"/>
  <c r="Y71"/>
  <c r="Y24" s="1"/>
  <c r="Z147"/>
  <c r="X45"/>
  <c r="X58"/>
  <c r="O185"/>
  <c r="O28" s="1"/>
  <c r="X28" s="1"/>
  <c r="T36"/>
  <c r="R36"/>
  <c r="I50"/>
  <c r="AB21"/>
  <c r="AA75"/>
  <c r="AA72" s="1"/>
  <c r="AA71" s="1"/>
  <c r="AA24" s="1"/>
  <c r="V45"/>
  <c r="Z186"/>
  <c r="H35"/>
  <c r="H32" s="1"/>
  <c r="H76"/>
  <c r="H176"/>
  <c r="H175" s="1"/>
  <c r="H26" s="1"/>
  <c r="H198"/>
  <c r="H204"/>
  <c r="V32"/>
  <c r="V22"/>
  <c r="W75"/>
  <c r="W72" s="1"/>
  <c r="V170"/>
  <c r="V58"/>
  <c r="Z51"/>
  <c r="Z75"/>
  <c r="N50"/>
  <c r="V50" s="1"/>
  <c r="V51"/>
  <c r="T34"/>
  <c r="S34"/>
  <c r="H39"/>
  <c r="H38" s="1"/>
  <c r="U31"/>
  <c r="W22"/>
  <c r="V75"/>
  <c r="U22"/>
  <c r="P185"/>
  <c r="Z185" s="1"/>
  <c r="O127"/>
  <c r="AA21"/>
  <c r="AB186"/>
  <c r="Y22"/>
  <c r="G187"/>
  <c r="T42"/>
  <c r="S42"/>
  <c r="T79"/>
  <c r="S79"/>
  <c r="T83"/>
  <c r="S83"/>
  <c r="T90"/>
  <c r="S90"/>
  <c r="T94"/>
  <c r="S94"/>
  <c r="T100"/>
  <c r="S100"/>
  <c r="T104"/>
  <c r="S104"/>
  <c r="T106"/>
  <c r="S106"/>
  <c r="T110"/>
  <c r="S110"/>
  <c r="T114"/>
  <c r="S114"/>
  <c r="T118"/>
  <c r="S118"/>
  <c r="T122"/>
  <c r="S122"/>
  <c r="T126"/>
  <c r="S126"/>
  <c r="T131"/>
  <c r="S131"/>
  <c r="T135"/>
  <c r="S135"/>
  <c r="T139"/>
  <c r="S139"/>
  <c r="T142"/>
  <c r="S142"/>
  <c r="T179"/>
  <c r="S179"/>
  <c r="T189"/>
  <c r="S189"/>
  <c r="T193"/>
  <c r="S193"/>
  <c r="T195"/>
  <c r="S195"/>
  <c r="T201"/>
  <c r="S201"/>
  <c r="T207"/>
  <c r="S207"/>
  <c r="T209"/>
  <c r="S209"/>
  <c r="T212"/>
  <c r="S212"/>
  <c r="N72"/>
  <c r="V72" s="1"/>
  <c r="N26"/>
  <c r="V26" s="1"/>
  <c r="Q26"/>
  <c r="AB26" s="1"/>
  <c r="AB175"/>
  <c r="R35"/>
  <c r="G35"/>
  <c r="G176"/>
  <c r="P31"/>
  <c r="Z31" s="1"/>
  <c r="Z32"/>
  <c r="G39"/>
  <c r="G38" s="1"/>
  <c r="G76"/>
  <c r="G198"/>
  <c r="Q31"/>
  <c r="AB31" s="1"/>
  <c r="AB32"/>
  <c r="P65"/>
  <c r="Z65" s="1"/>
  <c r="P72"/>
  <c r="Z72" s="1"/>
  <c r="Q185"/>
  <c r="H88"/>
  <c r="H129"/>
  <c r="H128" s="1"/>
  <c r="H127" s="1"/>
  <c r="H187"/>
  <c r="H186" s="1"/>
  <c r="H210"/>
  <c r="X22"/>
  <c r="J185"/>
  <c r="J28" s="1"/>
  <c r="N185"/>
  <c r="V185" s="1"/>
  <c r="Z58"/>
  <c r="O50"/>
  <c r="X50" s="1"/>
  <c r="G69"/>
  <c r="G68" s="1"/>
  <c r="G65" s="1"/>
  <c r="R69"/>
  <c r="R68" s="1"/>
  <c r="R65" s="1"/>
  <c r="G88"/>
  <c r="M35"/>
  <c r="S36"/>
  <c r="T40"/>
  <c r="M39"/>
  <c r="S40"/>
  <c r="T77"/>
  <c r="M76"/>
  <c r="S77"/>
  <c r="T81"/>
  <c r="S81"/>
  <c r="T85"/>
  <c r="S85"/>
  <c r="T87"/>
  <c r="S87"/>
  <c r="T92"/>
  <c r="S92"/>
  <c r="T96"/>
  <c r="S96"/>
  <c r="T98"/>
  <c r="S98"/>
  <c r="T102"/>
  <c r="S102"/>
  <c r="T108"/>
  <c r="S108"/>
  <c r="T112"/>
  <c r="S112"/>
  <c r="T116"/>
  <c r="S116"/>
  <c r="T120"/>
  <c r="S120"/>
  <c r="T124"/>
  <c r="S124"/>
  <c r="T133"/>
  <c r="S133"/>
  <c r="T137"/>
  <c r="S137"/>
  <c r="T177"/>
  <c r="M176"/>
  <c r="S177"/>
  <c r="Z182"/>
  <c r="P181"/>
  <c r="Y182"/>
  <c r="Y181" s="1"/>
  <c r="T191"/>
  <c r="S191"/>
  <c r="T199"/>
  <c r="M198"/>
  <c r="T198" s="1"/>
  <c r="S199"/>
  <c r="T205"/>
  <c r="M204"/>
  <c r="S205"/>
  <c r="N31"/>
  <c r="V31" s="1"/>
  <c r="P28"/>
  <c r="Z28" s="1"/>
  <c r="G181"/>
  <c r="X185"/>
  <c r="G33"/>
  <c r="R33"/>
  <c r="G129"/>
  <c r="G128" s="1"/>
  <c r="G127" s="1"/>
  <c r="G210"/>
  <c r="M33"/>
  <c r="S33"/>
  <c r="T37"/>
  <c r="S37"/>
  <c r="T41"/>
  <c r="S41"/>
  <c r="T70"/>
  <c r="S70"/>
  <c r="S69" s="1"/>
  <c r="S68" s="1"/>
  <c r="S65" s="1"/>
  <c r="M69"/>
  <c r="T78"/>
  <c r="S78"/>
  <c r="T80"/>
  <c r="S80"/>
  <c r="T82"/>
  <c r="S82"/>
  <c r="T84"/>
  <c r="S84"/>
  <c r="T86"/>
  <c r="S86"/>
  <c r="T89"/>
  <c r="S89"/>
  <c r="M88"/>
  <c r="T91"/>
  <c r="S91"/>
  <c r="T93"/>
  <c r="S93"/>
  <c r="T95"/>
  <c r="S95"/>
  <c r="T97"/>
  <c r="S97"/>
  <c r="T99"/>
  <c r="S99"/>
  <c r="T101"/>
  <c r="S101"/>
  <c r="T103"/>
  <c r="S103"/>
  <c r="T105"/>
  <c r="S105"/>
  <c r="T107"/>
  <c r="S107"/>
  <c r="T109"/>
  <c r="S109"/>
  <c r="T111"/>
  <c r="S111"/>
  <c r="T113"/>
  <c r="S113"/>
  <c r="T115"/>
  <c r="S115"/>
  <c r="T117"/>
  <c r="S117"/>
  <c r="T119"/>
  <c r="S119"/>
  <c r="T121"/>
  <c r="S121"/>
  <c r="T123"/>
  <c r="S123"/>
  <c r="T125"/>
  <c r="S125"/>
  <c r="T130"/>
  <c r="S130"/>
  <c r="M129"/>
  <c r="T132"/>
  <c r="S132"/>
  <c r="T134"/>
  <c r="S134"/>
  <c r="T136"/>
  <c r="S136"/>
  <c r="T138"/>
  <c r="S138"/>
  <c r="T141"/>
  <c r="S141"/>
  <c r="T144"/>
  <c r="S144"/>
  <c r="T178"/>
  <c r="S178"/>
  <c r="T180"/>
  <c r="S180"/>
  <c r="T188"/>
  <c r="S188"/>
  <c r="M187"/>
  <c r="T190"/>
  <c r="S190"/>
  <c r="T192"/>
  <c r="S192"/>
  <c r="T194"/>
  <c r="S194"/>
  <c r="T197"/>
  <c r="S197"/>
  <c r="T200"/>
  <c r="S200"/>
  <c r="T202"/>
  <c r="S202"/>
  <c r="T206"/>
  <c r="S206"/>
  <c r="T208"/>
  <c r="S208"/>
  <c r="T211"/>
  <c r="S211"/>
  <c r="M210"/>
  <c r="T213"/>
  <c r="S213"/>
  <c r="O31"/>
  <c r="X31" s="1"/>
  <c r="X32"/>
  <c r="O72"/>
  <c r="X72" s="1"/>
  <c r="X75"/>
  <c r="O26"/>
  <c r="X26" s="1"/>
  <c r="X175"/>
  <c r="Q127"/>
  <c r="AB127" s="1"/>
  <c r="AB128"/>
  <c r="R139"/>
  <c r="O65"/>
  <c r="X65" s="1"/>
  <c r="Z45"/>
  <c r="Q72"/>
  <c r="X165"/>
  <c r="N65"/>
  <c r="V65" s="1"/>
  <c r="X186"/>
  <c r="X203"/>
  <c r="X21"/>
  <c r="X51"/>
  <c r="J30"/>
  <c r="J23" s="1"/>
  <c r="AA50"/>
  <c r="AA30" s="1"/>
  <c r="AA23" s="1"/>
  <c r="P50"/>
  <c r="Z50" s="1"/>
  <c r="Q50"/>
  <c r="AB50" s="1"/>
  <c r="T58"/>
  <c r="M50"/>
  <c r="X127"/>
  <c r="W50"/>
  <c r="W30" s="1"/>
  <c r="W23" s="1"/>
  <c r="U50"/>
  <c r="R50"/>
  <c r="S50"/>
  <c r="Y50"/>
  <c r="Y30" s="1"/>
  <c r="Y23" s="1"/>
  <c r="W71"/>
  <c r="W24" s="1"/>
  <c r="Z127"/>
  <c r="T147"/>
  <c r="AB147"/>
  <c r="I71"/>
  <c r="I24" s="1"/>
  <c r="X147"/>
  <c r="AB165"/>
  <c r="J71"/>
  <c r="J24" s="1"/>
  <c r="L71"/>
  <c r="L24" s="1"/>
  <c r="T165"/>
  <c r="U71"/>
  <c r="U24" s="1"/>
  <c r="P25"/>
  <c r="Z25" s="1"/>
  <c r="Z170"/>
  <c r="M25"/>
  <c r="T25" s="1"/>
  <c r="T170"/>
  <c r="Q25"/>
  <c r="AB25" s="1"/>
  <c r="AB170"/>
  <c r="O25"/>
  <c r="X25" s="1"/>
  <c r="X170"/>
  <c r="K30"/>
  <c r="K23" s="1"/>
  <c r="I30"/>
  <c r="I23" s="1"/>
  <c r="L30"/>
  <c r="L23" s="1"/>
  <c r="M182"/>
  <c r="H203" l="1"/>
  <c r="H185" s="1"/>
  <c r="H28" s="1"/>
  <c r="T50"/>
  <c r="O71"/>
  <c r="O24" s="1"/>
  <c r="T210"/>
  <c r="H31"/>
  <c r="H30" s="1"/>
  <c r="H23" s="1"/>
  <c r="K20"/>
  <c r="K29" s="1"/>
  <c r="N30"/>
  <c r="S129"/>
  <c r="S128" s="1"/>
  <c r="S127" s="1"/>
  <c r="H22"/>
  <c r="Q71"/>
  <c r="Q24" s="1"/>
  <c r="AB24" s="1"/>
  <c r="S39"/>
  <c r="S38" s="1"/>
  <c r="U30"/>
  <c r="U23" s="1"/>
  <c r="O30"/>
  <c r="X30" s="1"/>
  <c r="V30"/>
  <c r="AB72"/>
  <c r="P71"/>
  <c r="P24" s="1"/>
  <c r="Z24" s="1"/>
  <c r="R176"/>
  <c r="R39"/>
  <c r="R38" s="1"/>
  <c r="G175"/>
  <c r="G26" s="1"/>
  <c r="M186"/>
  <c r="T187"/>
  <c r="T182"/>
  <c r="M181"/>
  <c r="T181" s="1"/>
  <c r="S182"/>
  <c r="S181" s="1"/>
  <c r="M68"/>
  <c r="T69"/>
  <c r="T33"/>
  <c r="M32"/>
  <c r="M21"/>
  <c r="Y21"/>
  <c r="Y175"/>
  <c r="Y26" s="1"/>
  <c r="R32"/>
  <c r="M38"/>
  <c r="T38" s="1"/>
  <c r="T39"/>
  <c r="Q28"/>
  <c r="AB28" s="1"/>
  <c r="AB185"/>
  <c r="G186"/>
  <c r="S88"/>
  <c r="S204"/>
  <c r="R88"/>
  <c r="Y20"/>
  <c r="Y29" s="1"/>
  <c r="S187"/>
  <c r="R210"/>
  <c r="R181"/>
  <c r="S76"/>
  <c r="H21"/>
  <c r="H75"/>
  <c r="H72" s="1"/>
  <c r="H71" s="1"/>
  <c r="H24" s="1"/>
  <c r="G75"/>
  <c r="G72" s="1"/>
  <c r="G71" s="1"/>
  <c r="G24" s="1"/>
  <c r="M203"/>
  <c r="T204"/>
  <c r="Z181"/>
  <c r="P175"/>
  <c r="P21"/>
  <c r="Z21" s="1"/>
  <c r="T35"/>
  <c r="M22"/>
  <c r="N28"/>
  <c r="V28" s="1"/>
  <c r="M128"/>
  <c r="T129"/>
  <c r="M175"/>
  <c r="T176"/>
  <c r="G32"/>
  <c r="G31" s="1"/>
  <c r="G30" s="1"/>
  <c r="G23" s="1"/>
  <c r="M75"/>
  <c r="T76"/>
  <c r="R204"/>
  <c r="G204"/>
  <c r="G203" s="1"/>
  <c r="R129"/>
  <c r="R128" s="1"/>
  <c r="R127" s="1"/>
  <c r="S35"/>
  <c r="R198"/>
  <c r="R187"/>
  <c r="N71"/>
  <c r="V71" s="1"/>
  <c r="S210"/>
  <c r="T88"/>
  <c r="S198"/>
  <c r="S176"/>
  <c r="G22"/>
  <c r="R76"/>
  <c r="J20"/>
  <c r="J29" s="1"/>
  <c r="P30"/>
  <c r="P23" s="1"/>
  <c r="Z23" s="1"/>
  <c r="Q30"/>
  <c r="Q23" s="1"/>
  <c r="N23"/>
  <c r="V23" s="1"/>
  <c r="W20"/>
  <c r="W29" s="1"/>
  <c r="AA20"/>
  <c r="AA29" s="1"/>
  <c r="I20"/>
  <c r="I29" s="1"/>
  <c r="L20"/>
  <c r="L29" s="1"/>
  <c r="X24"/>
  <c r="X71"/>
  <c r="U20"/>
  <c r="U29" s="1"/>
  <c r="T203" l="1"/>
  <c r="O23"/>
  <c r="X23" s="1"/>
  <c r="Z71"/>
  <c r="T22"/>
  <c r="AB71"/>
  <c r="T21"/>
  <c r="G21"/>
  <c r="H20"/>
  <c r="H29" s="1"/>
  <c r="S203"/>
  <c r="R31"/>
  <c r="R30" s="1"/>
  <c r="R23" s="1"/>
  <c r="S21"/>
  <c r="R175"/>
  <c r="R26" s="1"/>
  <c r="G185"/>
  <c r="G28" s="1"/>
  <c r="G20" s="1"/>
  <c r="G29" s="1"/>
  <c r="R186"/>
  <c r="R75"/>
  <c r="R72" s="1"/>
  <c r="R71" s="1"/>
  <c r="R24" s="1"/>
  <c r="R22"/>
  <c r="M26"/>
  <c r="T26" s="1"/>
  <c r="T175"/>
  <c r="P26"/>
  <c r="Z26" s="1"/>
  <c r="Z175"/>
  <c r="T68"/>
  <c r="M65"/>
  <c r="T65" s="1"/>
  <c r="R203"/>
  <c r="N24"/>
  <c r="V24" s="1"/>
  <c r="S75"/>
  <c r="S72" s="1"/>
  <c r="S71" s="1"/>
  <c r="S24" s="1"/>
  <c r="M31"/>
  <c r="T32"/>
  <c r="T186"/>
  <c r="M185"/>
  <c r="T75"/>
  <c r="M72"/>
  <c r="M127"/>
  <c r="T127" s="1"/>
  <c r="T128"/>
  <c r="S22"/>
  <c r="S32"/>
  <c r="S31" s="1"/>
  <c r="S30" s="1"/>
  <c r="S23" s="1"/>
  <c r="R21"/>
  <c r="S175"/>
  <c r="S26" s="1"/>
  <c r="Z30"/>
  <c r="Q20"/>
  <c r="AB20" s="1"/>
  <c r="S186"/>
  <c r="AB23"/>
  <c r="P20"/>
  <c r="Z20" s="1"/>
  <c r="AB30"/>
  <c r="S185" l="1"/>
  <c r="S28" s="1"/>
  <c r="S20" s="1"/>
  <c r="S29" s="1"/>
  <c r="O20"/>
  <c r="O29" s="1"/>
  <c r="X29" s="1"/>
  <c r="N20"/>
  <c r="V20" s="1"/>
  <c r="R185"/>
  <c r="R28" s="1"/>
  <c r="R20" s="1"/>
  <c r="R29" s="1"/>
  <c r="T72"/>
  <c r="M71"/>
  <c r="M28"/>
  <c r="T28" s="1"/>
  <c r="T185"/>
  <c r="Q29"/>
  <c r="AB29" s="1"/>
  <c r="T31"/>
  <c r="M30"/>
  <c r="P29"/>
  <c r="Z29" s="1"/>
  <c r="X20"/>
  <c r="N29" l="1"/>
  <c r="V29" s="1"/>
  <c r="M24"/>
  <c r="T24" s="1"/>
  <c r="T71"/>
  <c r="T30"/>
  <c r="M23"/>
  <c r="M20" l="1"/>
  <c r="T23"/>
  <c r="T20" l="1"/>
  <c r="M29"/>
  <c r="T29" s="1"/>
  <c r="F19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AB19" s="1"/>
  <c r="AC19" s="1"/>
  <c r="B19" l="1"/>
  <c r="C19" l="1"/>
  <c r="D19" l="1"/>
</calcChain>
</file>

<file path=xl/sharedStrings.xml><?xml version="1.0" encoding="utf-8"?>
<sst xmlns="http://schemas.openxmlformats.org/spreadsheetml/2006/main" count="881" uniqueCount="459">
  <si>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</si>
  <si>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</si>
  <si>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</si>
  <si>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</si>
  <si>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</si>
  <si>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</si>
  <si>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</si>
  <si>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</si>
  <si>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</si>
  <si>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</si>
  <si>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</si>
  <si>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</si>
  <si>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</si>
  <si>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</si>
  <si>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</si>
  <si>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</si>
  <si>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</si>
  <si>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</si>
  <si>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</si>
  <si>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</si>
  <si>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</si>
  <si>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</si>
  <si>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</si>
  <si>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</si>
  <si>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</si>
  <si>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</si>
  <si>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</si>
  <si>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</si>
  <si>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</si>
  <si>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</si>
  <si>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</si>
  <si>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</si>
  <si>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</si>
  <si>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</si>
  <si>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</si>
  <si>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</si>
  <si>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</si>
  <si>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</si>
  <si>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</si>
  <si>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</si>
  <si>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</si>
  <si>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</si>
  <si>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</si>
  <si>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</si>
  <si>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</si>
  <si>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</si>
  <si>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</si>
  <si>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</si>
  <si>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</si>
  <si>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</si>
  <si>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</si>
  <si>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</si>
  <si>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</si>
  <si>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</si>
  <si>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</si>
  <si>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</si>
  <si>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</si>
  <si>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</si>
  <si>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</si>
  <si>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</si>
  <si>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</si>
  <si>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</si>
  <si>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</si>
  <si>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</si>
  <si>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</si>
  <si>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</si>
  <si>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</si>
  <si>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</si>
  <si>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</si>
  <si>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</si>
  <si>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</si>
  <si>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</si>
  <si>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</si>
  <si>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</si>
  <si>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</si>
  <si>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</si>
  <si>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</si>
  <si>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</si>
  <si>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</si>
  <si>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</si>
  <si>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</si>
  <si>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</si>
  <si>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</si>
  <si>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</si>
  <si>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</si>
  <si>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</si>
  <si>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</si>
  <si>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</si>
  <si>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</si>
  <si>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</si>
  <si>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</si>
  <si>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</si>
  <si>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</si>
  <si>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</si>
  <si>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</si>
  <si>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</si>
  <si>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</si>
  <si>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</si>
  <si>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</si>
  <si>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</si>
  <si>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</si>
  <si>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</si>
  <si>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</si>
  <si>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</si>
  <si>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</si>
  <si>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</si>
  <si>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</si>
  <si>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</si>
  <si>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</si>
  <si>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</si>
  <si>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</si>
  <si>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</si>
  <si>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</si>
  <si>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</si>
  <si>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</si>
  <si>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</si>
  <si>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</si>
  <si>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</si>
  <si>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</si>
  <si>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</si>
  <si>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</si>
  <si>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</si>
  <si>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</si>
  <si>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</si>
  <si>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</si>
  <si>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</si>
  <si>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</si>
  <si>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</si>
  <si>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</si>
  <si>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</si>
  <si>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</si>
  <si>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</si>
  <si>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</si>
  <si>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</si>
  <si>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</si>
  <si>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</si>
  <si>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</si>
  <si>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</si>
  <si>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</si>
  <si>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</si>
  <si>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</si>
  <si>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</si>
  <si>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</si>
  <si>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</si>
  <si>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</si>
  <si>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</si>
  <si>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</si>
  <si>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</si>
  <si>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</si>
  <si>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</si>
  <si>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</si>
  <si>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</si>
  <si>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</si>
  <si>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</si>
  <si>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</si>
  <si>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</si>
  <si>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</si>
  <si>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</si>
  <si>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</si>
  <si>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</si>
  <si>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</si>
  <si>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</si>
  <si>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</si>
  <si>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</si>
  <si>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</si>
  <si>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</si>
  <si>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</si>
  <si>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</si>
  <si>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</si>
  <si>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</si>
  <si>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</si>
  <si>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</si>
  <si>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</si>
  <si>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</si>
  <si>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</si>
  <si>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</si>
  <si>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</si>
  <si>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</si>
  <si>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</si>
  <si>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</si>
  <si>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</si>
  <si>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</si>
  <si>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</si>
  <si>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</si>
  <si>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</si>
  <si>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</si>
  <si>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</si>
  <si>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</si>
  <si>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</si>
  <si>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</si>
  <si>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</si>
  <si>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</si>
  <si>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</si>
  <si>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</si>
  <si>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</si>
  <si>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</si>
  <si>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</si>
  <si>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</si>
  <si>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</si>
  <si>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</si>
  <si>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</si>
  <si>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</si>
  <si>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</si>
  <si>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</si>
  <si>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</si>
  <si>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</si>
  <si>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</si>
  <si>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</si>
  <si>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</si>
  <si>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</si>
  <si>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</si>
  <si>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</si>
  <si>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</si>
  <si>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</si>
  <si>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</si>
  <si>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</si>
  <si>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</si>
  <si>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</si>
  <si>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</si>
  <si>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</si>
  <si>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</si>
  <si>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</si>
  <si>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</si>
  <si>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</si>
  <si>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</si>
  <si>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</si>
  <si>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</si>
  <si>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</si>
  <si>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</si>
  <si>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</si>
  <si>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</si>
  <si>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</si>
  <si>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</si>
  <si>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</si>
  <si>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</si>
  <si>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</si>
  <si>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</si>
  <si>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</si>
  <si>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</si>
  <si>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</si>
  <si>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</si>
  <si>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</si>
  <si>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</si>
  <si>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</si>
  <si>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</si>
  <si>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</si>
  <si>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</si>
  <si>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</si>
  <si>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</si>
  <si>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</si>
  <si>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</si>
  <si>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</si>
  <si>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</si>
  <si>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</si>
  <si>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</si>
  <si>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</si>
  <si>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</si>
  <si>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</si>
  <si>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rgb="FF0070C0"/>
        <rFont val="Times New Roman"/>
        <family val="1"/>
        <charset val="204"/>
      </rPr>
      <t>ТП-92.</t>
    </r>
    <r>
      <rPr>
        <sz val="12"/>
        <color rgb="FF0070C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</si>
  <si>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</si>
  <si>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</si>
  <si>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</si>
  <si>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rgb="FF0070C0"/>
        <rFont val="Times New Roman"/>
        <family val="1"/>
        <charset val="204"/>
      </rPr>
      <t xml:space="preserve">ТП-71. </t>
    </r>
    <r>
      <rPr>
        <sz val="12"/>
        <color rgb="FF0070C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</si>
  <si>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</si>
  <si>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</si>
  <si>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</si>
  <si>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</si>
  <si>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</si>
  <si>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rgb="FF0070C0"/>
        <rFont val="Times New Roman"/>
        <family val="1"/>
        <charset val="204"/>
      </rPr>
      <t>КТПН-108</t>
    </r>
    <r>
      <rPr>
        <sz val="12"/>
        <color rgb="FF0070C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</si>
  <si>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</si>
  <si>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</si>
  <si>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</si>
  <si>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</si>
  <si>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</si>
  <si>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</si>
  <si>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</si>
  <si>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</si>
  <si>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</si>
  <si>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</si>
  <si>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</si>
  <si>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</si>
  <si>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rgb="FF0070C0"/>
        <rFont val="Times New Roman"/>
        <family val="1"/>
        <charset val="204"/>
      </rPr>
      <t>РП-5 пгт.Никель.</t>
    </r>
    <r>
      <rPr>
        <sz val="12"/>
        <color rgb="FF0070C0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</si>
  <si>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</si>
  <si>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</si>
  <si>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</si>
  <si>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rgb="FF0070C0"/>
        <rFont val="Times New Roman"/>
        <family val="1"/>
        <charset val="204"/>
      </rPr>
      <t>ТП-29 пгт.Никель.</t>
    </r>
    <r>
      <rPr>
        <sz val="12"/>
        <color rgb="FF0070C0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</si>
  <si>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</si>
  <si>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</si>
  <si>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</si>
  <si>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</si>
  <si>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rgb="FF0070C0"/>
        <rFont val="Times New Roman"/>
        <family val="1"/>
        <charset val="204"/>
      </rPr>
      <t>ТП-1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</si>
  <si>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</si>
  <si>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r>
      <rPr>
        <b/>
        <sz val="12"/>
        <color rgb="FF0070C0"/>
        <rFont val="Times New Roman"/>
        <family val="1"/>
        <charset val="204"/>
      </rPr>
      <t>ТП-16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1 шт.</t>
    </r>
  </si>
  <si>
    <t>1.2.1.2.2.14</t>
  </si>
  <si>
    <r>
      <rPr>
        <b/>
        <sz val="12"/>
        <color rgb="FF0070C0"/>
        <rFont val="Times New Roman"/>
        <family val="1"/>
        <charset val="204"/>
      </rPr>
      <t xml:space="preserve">ТП-19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6/0,4-630 кВА 2 шт.</t>
    </r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</si>
  <si>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</si>
  <si>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</si>
  <si>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</si>
  <si>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</si>
  <si>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</si>
  <si>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</si>
  <si>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</si>
  <si>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</si>
  <si>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</si>
  <si>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rgb="FF0070C0"/>
        <rFont val="Times New Roman"/>
        <family val="1"/>
        <charset val="204"/>
      </rPr>
      <t>ТП-9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</si>
  <si>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</si>
  <si>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t>1.2.1.2.2.25</t>
  </si>
  <si>
    <t>1.2.1.2.2.26</t>
  </si>
  <si>
    <t>1.2.1.2.2.27</t>
  </si>
  <si>
    <t>1.2.1.2.2.28</t>
  </si>
  <si>
    <r>
      <rPr>
        <b/>
        <sz val="12"/>
        <color rgb="FF0070C0"/>
        <rFont val="Times New Roman"/>
        <family val="1"/>
        <charset val="204"/>
      </rPr>
      <t>ТП-69 пгт. 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</si>
  <si>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1.2.1.2.2.29</t>
  </si>
  <si>
    <t>1.2.1.2.2.30</t>
  </si>
  <si>
    <t>1.2.1.2.2.31</t>
  </si>
  <si>
    <t>1.2.1.2.2.32</t>
  </si>
  <si>
    <r>
      <rPr>
        <b/>
        <sz val="12"/>
        <color rgb="FF0070C0"/>
        <rFont val="Times New Roman"/>
        <family val="1"/>
        <charset val="204"/>
      </rPr>
      <t xml:space="preserve">ТП-37 пгт.Никель. </t>
    </r>
    <r>
      <rPr>
        <sz val="12"/>
        <color rgb="FF0070C0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</si>
  <si>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</si>
  <si>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rgb="FF0070C0"/>
        <rFont val="Times New Roman"/>
        <family val="1"/>
        <charset val="204"/>
      </rPr>
      <t>ТП-65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</si>
  <si>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</si>
  <si>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t>1.2.1.2.2.35</t>
  </si>
  <si>
    <r>
      <rPr>
        <b/>
        <sz val="12"/>
        <color rgb="FF0070C0"/>
        <rFont val="Times New Roman"/>
        <family val="1"/>
        <charset val="204"/>
      </rPr>
      <t>ТП-43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</si>
  <si>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</si>
  <si>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</si>
  <si>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rgb="FF0070C0"/>
        <rFont val="Times New Roman"/>
        <family val="1"/>
        <charset val="204"/>
      </rPr>
      <t>Реконструкция</t>
    </r>
    <r>
      <rPr>
        <b/>
        <sz val="12"/>
        <color rgb="FF0070C0"/>
        <rFont val="Times New Roman"/>
        <family val="1"/>
        <charset val="204"/>
      </rPr>
      <t xml:space="preserve"> ТП-10А  инв. № 0008368_з  г. Заполярный</t>
    </r>
    <r>
      <rPr>
        <sz val="12"/>
        <color rgb="FF0070C0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</si>
  <si>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</si>
  <si>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</si>
  <si>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</si>
  <si>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</si>
  <si>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</si>
  <si>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rgb="FF0070C0"/>
        <rFont val="Times New Roman"/>
        <family val="1"/>
        <charset val="204"/>
      </rPr>
      <t xml:space="preserve">ТП-5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</si>
  <si>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</si>
  <si>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</si>
  <si>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</si>
  <si>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</si>
  <si>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</si>
  <si>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</si>
  <si>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</si>
  <si>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</si>
  <si>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</si>
  <si>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</si>
  <si>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</si>
  <si>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</si>
  <si>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</si>
  <si>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</si>
  <si>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</si>
  <si>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</si>
  <si>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</si>
  <si>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</si>
  <si>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</si>
  <si>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</si>
  <si>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</si>
  <si>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</si>
  <si>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</si>
  <si>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</si>
  <si>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</si>
  <si>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</si>
  <si>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</si>
  <si>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</si>
  <si>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</si>
  <si>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</si>
  <si>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</si>
  <si>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</si>
  <si>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</si>
  <si>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</si>
  <si>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</si>
  <si>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</si>
  <si>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</si>
  <si>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</si>
  <si>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</si>
  <si>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</si>
  <si>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</si>
  <si>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</si>
  <si>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</si>
  <si>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</si>
  <si>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</si>
  <si>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</si>
  <si>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</si>
  <si>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</si>
  <si>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</si>
  <si>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</si>
  <si>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</si>
  <si>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</si>
  <si>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</si>
  <si>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</si>
  <si>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</si>
  <si>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</si>
  <si>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</si>
  <si>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</si>
  <si>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</si>
  <si>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</si>
  <si>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</si>
  <si>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</si>
  <si>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</si>
  <si>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</si>
  <si>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</si>
  <si>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</si>
  <si>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</si>
  <si>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</si>
  <si>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</si>
  <si>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</si>
  <si>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</si>
  <si>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</si>
  <si>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</si>
  <si>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</si>
  <si>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</si>
  <si>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</si>
  <si>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</si>
  <si>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</si>
  <si>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</si>
  <si>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</si>
  <si>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</si>
  <si>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</si>
  <si>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</si>
  <si>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</si>
  <si>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</si>
  <si>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</si>
  <si>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</si>
  <si>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</si>
  <si>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</si>
  <si>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</si>
  <si>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</si>
  <si>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</si>
  <si>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</si>
  <si>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</si>
  <si>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</si>
  <si>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</si>
  <si>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</si>
  <si>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</si>
  <si>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</si>
  <si>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</si>
  <si>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</si>
  <si>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</si>
  <si>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</si>
  <si>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</si>
  <si>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</si>
  <si>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</si>
  <si>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 xml:space="preserve">Остаток финансирования капитальных вложений 
на 01.01.2020 года (N+1) в прогнозных ценах соответствующих лет, млн. рублей 
(с НДС) 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</si>
  <si>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</si>
  <si>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t>Год раскрытия информации: 2021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</si>
  <si>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 xml:space="preserve">Приказом Министерства энергетики и жилищно-коммунального хозяйства Мурманской области от </t>
    </r>
    <r>
      <rPr>
        <b/>
        <u/>
        <sz val="14"/>
        <color rgb="FFC00000"/>
        <rFont val="Times New Roman"/>
        <family val="1"/>
        <charset val="204"/>
      </rPr>
      <t xml:space="preserve"> 20.07.2020г. №139.</t>
    </r>
  </si>
  <si>
    <r>
      <t>Отклонение от плана финансирования капитальных вложений года N</t>
    </r>
    <r>
      <rPr>
        <sz val="12"/>
        <color rgb="FFC00000"/>
        <rFont val="Times New Roman"/>
        <family val="1"/>
        <charset val="204"/>
      </rPr>
      <t xml:space="preserve"> </t>
    </r>
    <r>
      <rPr>
        <b/>
        <sz val="12"/>
        <color rgb="FFC00000"/>
        <rFont val="Times New Roman"/>
        <family val="1"/>
        <charset val="204"/>
      </rPr>
      <t>2020</t>
    </r>
  </si>
  <si>
    <r>
      <t xml:space="preserve">Финансирование капитальных вложений года N </t>
    </r>
    <r>
      <rPr>
        <b/>
        <sz val="12"/>
        <color rgb="FFC00000"/>
        <rFont val="Times New Roman"/>
        <family val="1"/>
        <charset val="204"/>
      </rPr>
      <t>2020,</t>
    </r>
    <r>
      <rPr>
        <b/>
        <sz val="12"/>
        <color theme="1"/>
        <rFont val="Times New Roman"/>
        <family val="1"/>
        <charset val="204"/>
      </rPr>
      <t xml:space="preserve"> млн</t>
    </r>
    <r>
      <rPr>
        <b/>
        <sz val="12"/>
        <rFont val="Times New Roman"/>
        <family val="1"/>
        <charset val="204"/>
      </rPr>
      <t>. рублей (с НДС)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</si>
  <si>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</si>
  <si>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</si>
  <si>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</si>
  <si>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</si>
  <si>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</si>
  <si>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</si>
  <si>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1.2.3.6.1.</t>
  </si>
  <si>
    <t>1.6.1.1.10</t>
  </si>
  <si>
    <t>Дизельная электростанция</t>
  </si>
  <si>
    <t>К_Кр_ОС_1611.10</t>
  </si>
  <si>
    <t xml:space="preserve">Фактический объем финансирования капитальных вложений на 01.01.2020 (года N), млн. рублей 
(с НДС) </t>
  </si>
  <si>
    <t xml:space="preserve">Остаток финансирования капитальных вложений 
на 01.01.2020 (года N) в прогнозных ценах соответствующих лет, млн. рублей (с НДС) </t>
  </si>
  <si>
    <t>-</t>
  </si>
  <si>
    <t>выполнено 2020 год (хоз.способ)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</si>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</sst>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00_ ;\-#,##0.000\ "/>
    <numFmt numFmtId="170" formatCode="_-* #,##0.000\ _₽_-;\-* #,##0.000\ _₽_-;_-* &quot;-&quot;??\ _₽_-;_-@_-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  <fill>
      <patternFill patternType="solid">
        <fgColor rgb="FFF3FDA9"/>
        <bgColor indexed="64"/>
      </patternFill>
    </fill>
    <fill>
      <patternFill patternType="solid">
        <fgColor rgb="FFFAFFD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202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Border="1"/>
    <xf numFmtId="0" fontId="9" fillId="0" borderId="10" xfId="37" applyFont="1" applyFill="1" applyBorder="1" applyAlignment="1">
      <alignment horizontal="center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6" fillId="0" borderId="0" xfId="37" applyFont="1"/>
    <xf numFmtId="0" fontId="36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41" fillId="25" borderId="10" xfId="0" applyNumberFormat="1" applyFont="1" applyFill="1" applyBorder="1" applyAlignment="1">
      <alignment horizontal="center" vertical="center" wrapText="1"/>
    </xf>
    <xf numFmtId="0" fontId="41" fillId="26" borderId="10" xfId="0" applyFont="1" applyFill="1" applyBorder="1" applyAlignment="1">
      <alignment horizontal="center" vertical="center" wrapText="1"/>
    </xf>
    <xf numFmtId="167" fontId="41" fillId="26" borderId="10" xfId="0" applyNumberFormat="1" applyFont="1" applyFill="1" applyBorder="1" applyAlignment="1">
      <alignment horizontal="center" vertical="center" wrapText="1"/>
    </xf>
    <xf numFmtId="167" fontId="41" fillId="27" borderId="10" xfId="0" applyNumberFormat="1" applyFont="1" applyFill="1" applyBorder="1" applyAlignment="1">
      <alignment horizontal="center" vertical="center" wrapText="1"/>
    </xf>
    <xf numFmtId="0" fontId="41" fillId="25" borderId="10" xfId="0" applyNumberFormat="1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167" fontId="41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6" borderId="10" xfId="0" applyNumberFormat="1" applyFont="1" applyFill="1" applyBorder="1" applyAlignment="1">
      <alignment horizontal="center" vertical="center" wrapText="1"/>
    </xf>
    <xf numFmtId="167" fontId="41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 wrapText="1"/>
    </xf>
    <xf numFmtId="49" fontId="41" fillId="26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41" fillId="27" borderId="10" xfId="0" applyNumberFormat="1" applyFont="1" applyFill="1" applyBorder="1" applyAlignment="1">
      <alignment horizontal="center" vertical="center" wrapText="1"/>
    </xf>
    <xf numFmtId="167" fontId="41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7" borderId="10" xfId="0" applyFont="1" applyFill="1" applyBorder="1" applyAlignment="1">
      <alignment horizontal="center" vertical="center" wrapText="1"/>
    </xf>
    <xf numFmtId="167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 wrapText="1"/>
    </xf>
    <xf numFmtId="0" fontId="41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167" fontId="29" fillId="0" borderId="10" xfId="0" applyNumberFormat="1" applyFont="1" applyFill="1" applyBorder="1" applyAlignment="1">
      <alignment horizontal="center" vertical="center"/>
    </xf>
    <xf numFmtId="167" fontId="29" fillId="0" borderId="11" xfId="0" applyNumberFormat="1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0" fontId="41" fillId="31" borderId="10" xfId="0" applyNumberFormat="1" applyFont="1" applyFill="1" applyBorder="1" applyAlignment="1">
      <alignment horizontal="center" vertical="center" wrapText="1"/>
    </xf>
    <xf numFmtId="167" fontId="41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1" borderId="10" xfId="0" applyFont="1" applyFill="1" applyBorder="1" applyAlignment="1">
      <alignment horizontal="center" vertical="center" wrapText="1"/>
    </xf>
    <xf numFmtId="0" fontId="41" fillId="33" borderId="10" xfId="0" applyNumberFormat="1" applyFont="1" applyFill="1" applyBorder="1" applyAlignment="1">
      <alignment horizontal="center" vertical="center" wrapText="1"/>
    </xf>
    <xf numFmtId="167" fontId="41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vertical="center" wrapText="1"/>
    </xf>
    <xf numFmtId="167" fontId="44" fillId="0" borderId="10" xfId="621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167" fontId="36" fillId="0" borderId="10" xfId="621" applyNumberFormat="1" applyFont="1" applyFill="1" applyBorder="1" applyAlignment="1">
      <alignment horizontal="left" vertical="center" wrapText="1"/>
    </xf>
    <xf numFmtId="167" fontId="36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vertical="center" wrapText="1"/>
    </xf>
    <xf numFmtId="0" fontId="45" fillId="0" borderId="10" xfId="0" applyFont="1" applyFill="1" applyBorder="1" applyAlignment="1">
      <alignment horizontal="left" vertical="center" wrapText="1"/>
    </xf>
    <xf numFmtId="167" fontId="29" fillId="0" borderId="10" xfId="0" applyNumberFormat="1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center" vertical="center" wrapText="1"/>
    </xf>
    <xf numFmtId="14" fontId="41" fillId="26" borderId="10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29" fillId="0" borderId="10" xfId="0" applyNumberFormat="1" applyFont="1" applyFill="1" applyBorder="1" applyAlignment="1">
      <alignment horizontal="center" vertical="center" wrapText="1"/>
    </xf>
    <xf numFmtId="0" fontId="44" fillId="0" borderId="10" xfId="0" applyNumberFormat="1" applyFont="1" applyFill="1" applyBorder="1" applyAlignment="1">
      <alignment horizontal="center" vertical="center" wrapText="1"/>
    </xf>
    <xf numFmtId="167" fontId="41" fillId="31" borderId="10" xfId="0" applyNumberFormat="1" applyFont="1" applyFill="1" applyBorder="1" applyAlignment="1">
      <alignment horizontal="center" vertical="center" wrapText="1"/>
    </xf>
    <xf numFmtId="167" fontId="41" fillId="33" borderId="10" xfId="0" applyNumberFormat="1" applyFont="1" applyFill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169" fontId="29" fillId="35" borderId="10" xfId="54" applyNumberFormat="1" applyFont="1" applyFill="1" applyBorder="1" applyAlignment="1">
      <alignment horizontal="center" vertical="center"/>
    </xf>
    <xf numFmtId="169" fontId="29" fillId="36" borderId="10" xfId="54" applyNumberFormat="1" applyFont="1" applyFill="1" applyBorder="1" applyAlignment="1">
      <alignment horizontal="center" vertical="center"/>
    </xf>
    <xf numFmtId="169" fontId="44" fillId="24" borderId="10" xfId="37" applyNumberFormat="1" applyFont="1" applyFill="1" applyBorder="1" applyAlignment="1">
      <alignment horizontal="center" vertical="center" wrapText="1"/>
    </xf>
    <xf numFmtId="167" fontId="44" fillId="0" borderId="10" xfId="0" applyNumberFormat="1" applyFont="1" applyFill="1" applyBorder="1" applyAlignment="1">
      <alignment horizontal="center" vertical="center" wrapText="1"/>
    </xf>
    <xf numFmtId="169" fontId="36" fillId="24" borderId="10" xfId="37" applyNumberFormat="1" applyFont="1" applyFill="1" applyBorder="1" applyAlignment="1">
      <alignment horizontal="center" vertical="center" wrapText="1"/>
    </xf>
    <xf numFmtId="167" fontId="29" fillId="0" borderId="10" xfId="54" applyNumberFormat="1" applyFont="1" applyBorder="1" applyAlignment="1">
      <alignment horizontal="center" vertical="center"/>
    </xf>
    <xf numFmtId="167" fontId="44" fillId="0" borderId="11" xfId="0" applyNumberFormat="1" applyFont="1" applyFill="1" applyBorder="1" applyAlignment="1">
      <alignment horizontal="center" vertical="center"/>
    </xf>
    <xf numFmtId="169" fontId="44" fillId="0" borderId="10" xfId="37" applyNumberFormat="1" applyFont="1" applyFill="1" applyBorder="1" applyAlignment="1">
      <alignment horizontal="center" vertical="center" wrapText="1"/>
    </xf>
    <xf numFmtId="169" fontId="9" fillId="0" borderId="10" xfId="37" applyNumberFormat="1" applyFont="1" applyFill="1" applyBorder="1" applyAlignment="1">
      <alignment horizontal="center" vertical="center" wrapText="1"/>
    </xf>
    <xf numFmtId="9" fontId="41" fillId="25" borderId="10" xfId="0" applyNumberFormat="1" applyFont="1" applyFill="1" applyBorder="1" applyAlignment="1">
      <alignment horizontal="center" vertical="center" wrapText="1"/>
    </xf>
    <xf numFmtId="9" fontId="41" fillId="26" borderId="10" xfId="0" applyNumberFormat="1" applyFont="1" applyFill="1" applyBorder="1" applyAlignment="1">
      <alignment horizontal="center" vertical="center" wrapText="1"/>
    </xf>
    <xf numFmtId="9" fontId="41" fillId="27" borderId="10" xfId="0" applyNumberFormat="1" applyFont="1" applyFill="1" applyBorder="1" applyAlignment="1">
      <alignment horizontal="center" vertical="center" wrapText="1"/>
    </xf>
    <xf numFmtId="9" fontId="41" fillId="0" borderId="10" xfId="0" applyNumberFormat="1" applyFont="1" applyFill="1" applyBorder="1" applyAlignment="1">
      <alignment horizontal="center" vertical="center" wrapText="1"/>
    </xf>
    <xf numFmtId="9" fontId="9" fillId="35" borderId="10" xfId="37" applyNumberFormat="1" applyFont="1" applyFill="1" applyBorder="1" applyAlignment="1">
      <alignment horizontal="center" vertical="center"/>
    </xf>
    <xf numFmtId="168" fontId="44" fillId="0" borderId="10" xfId="37" applyNumberFormat="1" applyFont="1" applyFill="1" applyBorder="1" applyAlignment="1">
      <alignment horizontal="center" vertical="center" wrapText="1"/>
    </xf>
    <xf numFmtId="9" fontId="44" fillId="0" borderId="10" xfId="37" applyNumberFormat="1" applyFont="1" applyFill="1" applyBorder="1" applyAlignment="1">
      <alignment horizontal="center" vertical="center"/>
    </xf>
    <xf numFmtId="9" fontId="9" fillId="0" borderId="10" xfId="37" applyNumberFormat="1" applyFont="1" applyFill="1" applyBorder="1" applyAlignment="1">
      <alignment horizontal="center" vertical="center"/>
    </xf>
    <xf numFmtId="9" fontId="46" fillId="33" borderId="10" xfId="37" applyNumberFormat="1" applyFont="1" applyFill="1" applyBorder="1" applyAlignment="1">
      <alignment horizontal="center" vertical="center"/>
    </xf>
    <xf numFmtId="9" fontId="9" fillId="36" borderId="10" xfId="37" applyNumberFormat="1" applyFont="1" applyFill="1" applyBorder="1" applyAlignment="1">
      <alignment horizontal="center" vertical="center"/>
    </xf>
    <xf numFmtId="9" fontId="46" fillId="31" borderId="10" xfId="37" applyNumberFormat="1" applyFont="1" applyFill="1" applyBorder="1" applyAlignment="1">
      <alignment horizontal="center" vertical="center"/>
    </xf>
    <xf numFmtId="9" fontId="46" fillId="26" borderId="10" xfId="37" applyNumberFormat="1" applyFont="1" applyFill="1" applyBorder="1" applyAlignment="1">
      <alignment horizontal="center" vertical="center"/>
    </xf>
    <xf numFmtId="167" fontId="29" fillId="35" borderId="10" xfId="0" applyNumberFormat="1" applyFont="1" applyFill="1" applyBorder="1" applyAlignment="1">
      <alignment horizontal="center" vertical="center" wrapText="1"/>
    </xf>
    <xf numFmtId="169" fontId="29" fillId="0" borderId="11" xfId="621" applyNumberFormat="1" applyFont="1" applyFill="1" applyBorder="1" applyAlignment="1">
      <alignment horizontal="center" vertical="center" wrapText="1"/>
    </xf>
    <xf numFmtId="167" fontId="9" fillId="24" borderId="10" xfId="621" applyNumberFormat="1" applyFont="1" applyFill="1" applyBorder="1" applyAlignment="1">
      <alignment horizontal="center" vertical="center" wrapText="1"/>
    </xf>
    <xf numFmtId="169" fontId="29" fillId="24" borderId="10" xfId="37" applyNumberFormat="1" applyFont="1" applyFill="1" applyBorder="1" applyAlignment="1">
      <alignment horizontal="center" vertical="center" wrapText="1"/>
    </xf>
    <xf numFmtId="0" fontId="44" fillId="0" borderId="0" xfId="37" applyFont="1"/>
    <xf numFmtId="167" fontId="44" fillId="0" borderId="11" xfId="0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/>
    </xf>
    <xf numFmtId="167" fontId="29" fillId="0" borderId="10" xfId="0" applyNumberFormat="1" applyFont="1" applyFill="1" applyBorder="1" applyAlignment="1">
      <alignment horizontal="center" vertical="center" wrapText="1"/>
    </xf>
    <xf numFmtId="167" fontId="49" fillId="0" borderId="10" xfId="0" applyNumberFormat="1" applyFont="1" applyFill="1" applyBorder="1" applyAlignment="1">
      <alignment horizontal="center" vertical="center" wrapText="1"/>
    </xf>
    <xf numFmtId="169" fontId="49" fillId="24" borderId="10" xfId="37" applyNumberFormat="1" applyFont="1" applyFill="1" applyBorder="1" applyAlignment="1">
      <alignment horizontal="center" vertical="center" wrapText="1"/>
    </xf>
    <xf numFmtId="167" fontId="49" fillId="0" borderId="11" xfId="0" applyNumberFormat="1" applyFont="1" applyFill="1" applyBorder="1" applyAlignment="1">
      <alignment horizontal="center" vertical="center"/>
    </xf>
    <xf numFmtId="169" fontId="49" fillId="0" borderId="10" xfId="37" applyNumberFormat="1" applyFont="1" applyFill="1" applyBorder="1" applyAlignment="1">
      <alignment horizontal="center" vertical="center" wrapText="1"/>
    </xf>
    <xf numFmtId="168" fontId="49" fillId="0" borderId="10" xfId="37" applyNumberFormat="1" applyFont="1" applyFill="1" applyBorder="1" applyAlignment="1">
      <alignment horizontal="center" vertical="center" wrapText="1"/>
    </xf>
    <xf numFmtId="9" fontId="49" fillId="0" borderId="10" xfId="37" applyNumberFormat="1" applyFont="1" applyFill="1" applyBorder="1" applyAlignment="1">
      <alignment horizontal="center" vertical="center"/>
    </xf>
    <xf numFmtId="167" fontId="49" fillId="36" borderId="10" xfId="621" applyNumberFormat="1" applyFont="1" applyFill="1" applyBorder="1" applyAlignment="1" applyProtection="1">
      <alignment horizontal="left" vertical="center" wrapText="1"/>
      <protection locked="0"/>
    </xf>
    <xf numFmtId="0" fontId="49" fillId="36" borderId="10" xfId="0" applyFont="1" applyFill="1" applyBorder="1" applyAlignment="1">
      <alignment horizontal="center" vertical="center" wrapText="1"/>
    </xf>
    <xf numFmtId="49" fontId="49" fillId="36" borderId="10" xfId="0" applyNumberFormat="1" applyFont="1" applyFill="1" applyBorder="1" applyAlignment="1">
      <alignment horizontal="center" vertical="center" wrapText="1"/>
    </xf>
    <xf numFmtId="14" fontId="50" fillId="26" borderId="10" xfId="0" applyNumberFormat="1" applyFont="1" applyFill="1" applyBorder="1" applyAlignment="1">
      <alignment horizontal="center" vertical="center" wrapText="1"/>
    </xf>
    <xf numFmtId="167" fontId="50" fillId="29" borderId="10" xfId="621" applyNumberFormat="1" applyFont="1" applyFill="1" applyBorder="1" applyAlignment="1" applyProtection="1">
      <alignment horizontal="left" vertical="center" wrapText="1"/>
      <protection locked="0"/>
    </xf>
    <xf numFmtId="49" fontId="50" fillId="24" borderId="10" xfId="54" applyNumberFormat="1" applyFont="1" applyFill="1" applyBorder="1" applyAlignment="1">
      <alignment horizontal="center" vertical="center"/>
    </xf>
    <xf numFmtId="49" fontId="50" fillId="24" borderId="10" xfId="54" applyNumberFormat="1" applyFont="1" applyFill="1" applyBorder="1" applyAlignment="1">
      <alignment horizontal="left" vertical="center" wrapText="1"/>
    </xf>
    <xf numFmtId="49" fontId="49" fillId="24" borderId="10" xfId="54" applyNumberFormat="1" applyFont="1" applyFill="1" applyBorder="1" applyAlignment="1">
      <alignment horizontal="center" vertical="center"/>
    </xf>
    <xf numFmtId="0" fontId="49" fillId="37" borderId="10" xfId="0" applyNumberFormat="1" applyFont="1" applyFill="1" applyBorder="1" applyAlignment="1">
      <alignment horizontal="center" vertical="center" wrapText="1"/>
    </xf>
    <xf numFmtId="167" fontId="49" fillId="37" borderId="10" xfId="621" applyNumberFormat="1" applyFont="1" applyFill="1" applyBorder="1" applyAlignment="1" applyProtection="1">
      <alignment horizontal="left" vertical="center" wrapText="1"/>
      <protection locked="0"/>
    </xf>
    <xf numFmtId="167" fontId="49" fillId="37" borderId="10" xfId="0" applyNumberFormat="1" applyFont="1" applyFill="1" applyBorder="1" applyAlignment="1">
      <alignment horizontal="center" vertical="center" wrapText="1"/>
    </xf>
    <xf numFmtId="0" fontId="41" fillId="0" borderId="10" xfId="54" applyNumberFormat="1" applyFont="1" applyBorder="1" applyAlignment="1">
      <alignment horizontal="center" vertical="center"/>
    </xf>
    <xf numFmtId="167" fontId="49" fillId="0" borderId="10" xfId="621" applyNumberFormat="1" applyFont="1" applyFill="1" applyBorder="1" applyAlignment="1">
      <alignment horizontal="center" vertical="center" wrapText="1"/>
    </xf>
    <xf numFmtId="167" fontId="9" fillId="0" borderId="10" xfId="0" applyNumberFormat="1" applyFont="1" applyFill="1" applyBorder="1" applyAlignment="1">
      <alignment horizontal="center" vertical="center" wrapText="1"/>
    </xf>
    <xf numFmtId="167" fontId="36" fillId="0" borderId="11" xfId="0" applyNumberFormat="1" applyFont="1" applyFill="1" applyBorder="1" applyAlignment="1">
      <alignment horizontal="center" vertical="center" wrapText="1"/>
    </xf>
    <xf numFmtId="0" fontId="41" fillId="35" borderId="10" xfId="54" applyNumberFormat="1" applyFont="1" applyFill="1" applyBorder="1" applyAlignment="1">
      <alignment horizontal="center" vertical="center"/>
    </xf>
    <xf numFmtId="167" fontId="36" fillId="38" borderId="10" xfId="621" applyNumberFormat="1" applyFont="1" applyFill="1" applyBorder="1" applyAlignment="1">
      <alignment horizontal="center" vertical="center" wrapText="1"/>
    </xf>
    <xf numFmtId="167" fontId="49" fillId="38" borderId="10" xfId="0" applyNumberFormat="1" applyFont="1" applyFill="1" applyBorder="1" applyAlignment="1">
      <alignment horizontal="center" vertical="center" wrapText="1"/>
    </xf>
    <xf numFmtId="167" fontId="29" fillId="38" borderId="10" xfId="0" applyNumberFormat="1" applyFont="1" applyFill="1" applyBorder="1" applyAlignment="1">
      <alignment horizontal="center" vertical="center" wrapText="1"/>
    </xf>
    <xf numFmtId="168" fontId="29" fillId="0" borderId="10" xfId="37" applyNumberFormat="1" applyFont="1" applyFill="1" applyBorder="1" applyAlignment="1">
      <alignment horizontal="center" vertical="center" wrapText="1"/>
    </xf>
    <xf numFmtId="9" fontId="29" fillId="0" borderId="10" xfId="37" applyNumberFormat="1" applyFont="1" applyFill="1" applyBorder="1" applyAlignment="1">
      <alignment horizontal="center" vertical="center"/>
    </xf>
    <xf numFmtId="169" fontId="50" fillId="0" borderId="10" xfId="37" applyNumberFormat="1" applyFont="1" applyFill="1" applyBorder="1" applyAlignment="1">
      <alignment horizontal="center" vertical="center" wrapText="1"/>
    </xf>
    <xf numFmtId="169" fontId="50" fillId="39" borderId="10" xfId="37" applyNumberFormat="1" applyFont="1" applyFill="1" applyBorder="1" applyAlignment="1">
      <alignment horizontal="center" vertical="center" wrapText="1"/>
    </xf>
    <xf numFmtId="169" fontId="49" fillId="39" borderId="10" xfId="37" applyNumberFormat="1" applyFont="1" applyFill="1" applyBorder="1" applyAlignment="1">
      <alignment horizontal="center" vertical="center" wrapText="1"/>
    </xf>
    <xf numFmtId="169" fontId="46" fillId="39" borderId="10" xfId="37" applyNumberFormat="1" applyFont="1" applyFill="1" applyBorder="1" applyAlignment="1">
      <alignment horizontal="center" vertical="center" wrapText="1"/>
    </xf>
    <xf numFmtId="167" fontId="49" fillId="0" borderId="10" xfId="0" applyNumberFormat="1" applyFont="1" applyFill="1" applyBorder="1" applyAlignment="1">
      <alignment horizontal="center" vertical="center"/>
    </xf>
    <xf numFmtId="167" fontId="49" fillId="39" borderId="10" xfId="0" applyNumberFormat="1" applyFont="1" applyFill="1" applyBorder="1" applyAlignment="1">
      <alignment horizontal="center" vertical="center" wrapText="1"/>
    </xf>
    <xf numFmtId="167" fontId="50" fillId="0" borderId="10" xfId="0" applyNumberFormat="1" applyFont="1" applyFill="1" applyBorder="1" applyAlignment="1">
      <alignment horizontal="center" vertical="center" wrapText="1"/>
    </xf>
    <xf numFmtId="167" fontId="50" fillId="39" borderId="10" xfId="0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169" fontId="9" fillId="0" borderId="11" xfId="37" applyNumberFormat="1" applyFont="1" applyFill="1" applyBorder="1" applyAlignment="1">
      <alignment horizontal="center" vertical="center" wrapText="1"/>
    </xf>
    <xf numFmtId="169" fontId="9" fillId="0" borderId="12" xfId="37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49" fillId="0" borderId="10" xfId="0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0" applyFont="1" applyFill="1" applyBorder="1"/>
    <xf numFmtId="0" fontId="9" fillId="24" borderId="10" xfId="0" applyFont="1" applyFill="1" applyBorder="1" applyAlignment="1">
      <alignment horizontal="center" vertical="center" textRotation="90" wrapText="1"/>
    </xf>
    <xf numFmtId="167" fontId="29" fillId="0" borderId="11" xfId="0" applyNumberFormat="1" applyFont="1" applyFill="1" applyBorder="1" applyAlignment="1">
      <alignment horizontal="center" vertical="center"/>
    </xf>
    <xf numFmtId="167" fontId="29" fillId="0" borderId="12" xfId="0" applyNumberFormat="1" applyFont="1" applyFill="1" applyBorder="1" applyAlignment="1">
      <alignment horizontal="center" vertical="center"/>
    </xf>
    <xf numFmtId="167" fontId="49" fillId="39" borderId="11" xfId="0" applyNumberFormat="1" applyFont="1" applyFill="1" applyBorder="1" applyAlignment="1">
      <alignment horizontal="center" vertical="center" wrapText="1"/>
    </xf>
    <xf numFmtId="167" fontId="49" fillId="39" borderId="12" xfId="0" applyNumberFormat="1" applyFont="1" applyFill="1" applyBorder="1" applyAlignment="1">
      <alignment horizontal="center" vertical="center" wrapText="1"/>
    </xf>
    <xf numFmtId="9" fontId="9" fillId="0" borderId="11" xfId="37" applyNumberFormat="1" applyFont="1" applyFill="1" applyBorder="1" applyAlignment="1">
      <alignment horizontal="center" vertical="center"/>
    </xf>
    <xf numFmtId="9" fontId="9" fillId="0" borderId="12" xfId="37" applyNumberFormat="1" applyFont="1" applyFill="1" applyBorder="1" applyAlignment="1">
      <alignment horizontal="center" vertical="center"/>
    </xf>
    <xf numFmtId="168" fontId="9" fillId="0" borderId="11" xfId="37" applyNumberFormat="1" applyFont="1" applyFill="1" applyBorder="1" applyAlignment="1">
      <alignment horizontal="center" vertical="center" wrapText="1"/>
    </xf>
    <xf numFmtId="168" fontId="9" fillId="0" borderId="12" xfId="37" applyNumberFormat="1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left" vertical="center" wrapText="1"/>
    </xf>
    <xf numFmtId="0" fontId="31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0" borderId="10" xfId="0" applyFont="1" applyBorder="1"/>
    <xf numFmtId="0" fontId="4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2" fillId="0" borderId="0" xfId="54" applyFont="1" applyAlignment="1">
      <alignment horizontal="center" vertical="center"/>
    </xf>
    <xf numFmtId="0" fontId="38" fillId="0" borderId="0" xfId="54" applyFont="1" applyAlignment="1">
      <alignment horizontal="center" vertical="center"/>
    </xf>
    <xf numFmtId="169" fontId="29" fillId="24" borderId="11" xfId="37" applyNumberFormat="1" applyFont="1" applyFill="1" applyBorder="1" applyAlignment="1">
      <alignment horizontal="center" vertical="center" wrapText="1"/>
    </xf>
    <xf numFmtId="169" fontId="29" fillId="24" borderId="12" xfId="37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47" fillId="0" borderId="0" xfId="37" applyFont="1" applyFill="1" applyAlignment="1">
      <alignment horizontal="center" wrapText="1"/>
    </xf>
    <xf numFmtId="0" fontId="47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49" fillId="24" borderId="10" xfId="0" applyFont="1" applyFill="1" applyBorder="1" applyAlignment="1">
      <alignment horizontal="center" vertical="center" textRotation="90" wrapText="1"/>
    </xf>
    <xf numFmtId="0" fontId="49" fillId="24" borderId="10" xfId="0" applyFont="1" applyFill="1" applyBorder="1"/>
    <xf numFmtId="0" fontId="46" fillId="0" borderId="10" xfId="37" applyFont="1" applyFill="1" applyBorder="1" applyAlignment="1">
      <alignment horizontal="center" vertical="center" wrapText="1"/>
    </xf>
    <xf numFmtId="167" fontId="51" fillId="25" borderId="10" xfId="0" applyNumberFormat="1" applyFont="1" applyFill="1" applyBorder="1" applyAlignment="1">
      <alignment horizontal="center" vertical="center" wrapText="1"/>
    </xf>
    <xf numFmtId="167" fontId="51" fillId="26" borderId="10" xfId="0" applyNumberFormat="1" applyFont="1" applyFill="1" applyBorder="1" applyAlignment="1">
      <alignment horizontal="center" vertical="center" wrapText="1"/>
    </xf>
    <xf numFmtId="167" fontId="51" fillId="27" borderId="10" xfId="0" applyNumberFormat="1" applyFont="1" applyFill="1" applyBorder="1" applyAlignment="1">
      <alignment horizontal="center" vertical="center" wrapText="1"/>
    </xf>
    <xf numFmtId="0" fontId="52" fillId="0" borderId="10" xfId="54" applyNumberFormat="1" applyFont="1" applyBorder="1" applyAlignment="1">
      <alignment horizontal="center" vertical="center"/>
    </xf>
    <xf numFmtId="167" fontId="51" fillId="31" borderId="10" xfId="0" applyNumberFormat="1" applyFont="1" applyFill="1" applyBorder="1" applyAlignment="1">
      <alignment horizontal="center" vertical="center" wrapText="1"/>
    </xf>
    <xf numFmtId="167" fontId="51" fillId="33" borderId="10" xfId="0" applyNumberFormat="1" applyFont="1" applyFill="1" applyBorder="1" applyAlignment="1">
      <alignment horizontal="center" vertical="center" wrapText="1"/>
    </xf>
    <xf numFmtId="0" fontId="52" fillId="35" borderId="10" xfId="54" applyNumberFormat="1" applyFont="1" applyFill="1" applyBorder="1" applyAlignment="1">
      <alignment horizontal="center" vertical="center"/>
    </xf>
    <xf numFmtId="170" fontId="53" fillId="24" borderId="10" xfId="0" applyNumberFormat="1" applyFont="1" applyFill="1" applyBorder="1" applyAlignment="1">
      <alignment horizontal="center" vertical="center" wrapText="1"/>
    </xf>
    <xf numFmtId="170" fontId="52" fillId="24" borderId="10" xfId="0" applyNumberFormat="1" applyFont="1" applyFill="1" applyBorder="1" applyAlignment="1">
      <alignment horizontal="center" vertical="center" wrapText="1"/>
    </xf>
    <xf numFmtId="0" fontId="52" fillId="36" borderId="10" xfId="54" applyNumberFormat="1" applyFont="1" applyFill="1" applyBorder="1" applyAlignment="1">
      <alignment horizontal="center" vertical="center"/>
    </xf>
    <xf numFmtId="0" fontId="51" fillId="26" borderId="10" xfId="0" applyFont="1" applyFill="1" applyBorder="1" applyAlignment="1">
      <alignment horizontal="center" vertical="center" wrapText="1"/>
    </xf>
    <xf numFmtId="170" fontId="54" fillId="24" borderId="10" xfId="0" applyNumberFormat="1" applyFont="1" applyFill="1" applyBorder="1" applyAlignment="1">
      <alignment horizontal="center" vertical="center" wrapText="1"/>
    </xf>
    <xf numFmtId="170" fontId="52" fillId="24" borderId="11" xfId="0" applyNumberFormat="1" applyFont="1" applyFill="1" applyBorder="1" applyAlignment="1">
      <alignment horizontal="center" vertical="center" wrapText="1"/>
    </xf>
    <xf numFmtId="170" fontId="52" fillId="24" borderId="12" xfId="0" applyNumberFormat="1" applyFont="1" applyFill="1" applyBorder="1" applyAlignment="1">
      <alignment horizontal="center" vertical="center" wrapText="1"/>
    </xf>
    <xf numFmtId="167" fontId="52" fillId="24" borderId="10" xfId="0" applyNumberFormat="1" applyFont="1" applyFill="1" applyBorder="1" applyAlignment="1">
      <alignment horizontal="center" vertical="center" wrapText="1"/>
    </xf>
    <xf numFmtId="167" fontId="54" fillId="24" borderId="10" xfId="0" applyNumberFormat="1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AFFD1"/>
      <color rgb="FFFEFFF7"/>
      <color rgb="FFF3FF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L215"/>
  <sheetViews>
    <sheetView tabSelected="1" view="pageBreakPreview" topLeftCell="F183" zoomScale="60" workbookViewId="0">
      <selection activeCell="AC20" sqref="AC20:AC213"/>
    </sheetView>
  </sheetViews>
  <sheetFormatPr defaultRowHeight="15.75"/>
  <cols>
    <col min="1" max="1" width="14" style="1" customWidth="1"/>
    <col min="2" max="2" width="41.375" style="1" customWidth="1"/>
    <col min="3" max="3" width="27.75" style="1" customWidth="1"/>
    <col min="4" max="5" width="18" style="8" customWidth="1"/>
    <col min="6" max="6" width="17.25" style="8" customWidth="1"/>
    <col min="7" max="7" width="20" style="8" customWidth="1"/>
    <col min="8" max="8" width="14.75" style="8" customWidth="1"/>
    <col min="9" max="9" width="11" style="8" customWidth="1"/>
    <col min="10" max="10" width="14.75" style="1" customWidth="1"/>
    <col min="11" max="11" width="14.75" style="8" customWidth="1"/>
    <col min="12" max="12" width="9.5" style="1" customWidth="1"/>
    <col min="13" max="13" width="14.75" style="1" customWidth="1"/>
    <col min="14" max="14" width="10" style="1" customWidth="1"/>
    <col min="15" max="16" width="14.75" style="1" customWidth="1"/>
    <col min="17" max="17" width="12.625" style="1" customWidth="1"/>
    <col min="18" max="18" width="18" style="1" customWidth="1"/>
    <col min="19" max="19" width="9.25" style="1" customWidth="1"/>
    <col min="20" max="20" width="7.375" style="1" customWidth="1"/>
    <col min="21" max="21" width="8.875" style="1" customWidth="1"/>
    <col min="22" max="22" width="5.875" style="1" customWidth="1"/>
    <col min="23" max="23" width="9.25" style="1" customWidth="1"/>
    <col min="24" max="24" width="5.75" style="1" customWidth="1"/>
    <col min="25" max="25" width="9.25" style="1" customWidth="1"/>
    <col min="26" max="26" width="7.375" style="1" customWidth="1"/>
    <col min="27" max="27" width="9.625" style="1" customWidth="1"/>
    <col min="28" max="28" width="10.25" style="1" customWidth="1"/>
    <col min="29" max="29" width="36.25" style="1" customWidth="1"/>
    <col min="30" max="64" width="9" style="1"/>
    <col min="65" max="65" width="17.375" style="1" customWidth="1"/>
    <col min="66" max="16384" width="9" style="1"/>
  </cols>
  <sheetData>
    <row r="1" spans="1:30" ht="18.75">
      <c r="AC1" s="6" t="s">
        <v>11</v>
      </c>
    </row>
    <row r="2" spans="1:30" ht="18.75">
      <c r="AC2" s="7" t="s">
        <v>0</v>
      </c>
    </row>
    <row r="3" spans="1:30" ht="18.75">
      <c r="AC3" s="7" t="s">
        <v>19</v>
      </c>
    </row>
    <row r="4" spans="1:30" s="3" customFormat="1" ht="18.75">
      <c r="A4" s="166" t="s">
        <v>17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</row>
    <row r="5" spans="1:30" s="3" customFormat="1" ht="18.75">
      <c r="A5" s="179" t="s">
        <v>437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2"/>
    </row>
    <row r="6" spans="1:30" s="3" customFormat="1" ht="18.75">
      <c r="A6" s="13"/>
      <c r="B6" s="13"/>
      <c r="C6" s="13"/>
      <c r="D6" s="14"/>
      <c r="E6" s="14"/>
      <c r="F6" s="14"/>
      <c r="G6" s="14"/>
      <c r="H6" s="14"/>
      <c r="I6" s="14"/>
      <c r="J6" s="13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3" customFormat="1" ht="18.75">
      <c r="A7" s="181" t="s">
        <v>24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</row>
    <row r="8" spans="1:30">
      <c r="A8" s="170" t="s">
        <v>15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</row>
    <row r="9" spans="1:30">
      <c r="A9" s="10"/>
      <c r="B9" s="10"/>
      <c r="C9" s="10"/>
      <c r="D9" s="9"/>
      <c r="E9" s="9"/>
      <c r="F9" s="9"/>
      <c r="G9" s="9"/>
      <c r="H9" s="9"/>
      <c r="I9" s="9"/>
      <c r="J9" s="10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>
      <c r="A10" s="180" t="s">
        <v>438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</row>
    <row r="12" spans="1:30" ht="18.75">
      <c r="A12" s="174" t="s">
        <v>439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</row>
    <row r="13" spans="1:30">
      <c r="A13" s="170" t="s">
        <v>20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</row>
    <row r="15" spans="1:30" ht="78" customHeight="1">
      <c r="A15" s="167" t="s">
        <v>13</v>
      </c>
      <c r="B15" s="151" t="s">
        <v>9</v>
      </c>
      <c r="C15" s="151" t="s">
        <v>1</v>
      </c>
      <c r="D15" s="151" t="s">
        <v>21</v>
      </c>
      <c r="E15" s="151" t="s">
        <v>22</v>
      </c>
      <c r="F15" s="151" t="s">
        <v>452</v>
      </c>
      <c r="G15" s="151" t="s">
        <v>453</v>
      </c>
      <c r="H15" s="185" t="s">
        <v>441</v>
      </c>
      <c r="I15" s="185"/>
      <c r="J15" s="185"/>
      <c r="K15" s="185"/>
      <c r="L15" s="185"/>
      <c r="M15" s="185"/>
      <c r="N15" s="185"/>
      <c r="O15" s="185"/>
      <c r="P15" s="185"/>
      <c r="Q15" s="185"/>
      <c r="R15" s="151" t="s">
        <v>436</v>
      </c>
      <c r="S15" s="154" t="s">
        <v>440</v>
      </c>
      <c r="T15" s="155"/>
      <c r="U15" s="155"/>
      <c r="V15" s="155"/>
      <c r="W15" s="155"/>
      <c r="X15" s="155"/>
      <c r="Y15" s="155"/>
      <c r="Z15" s="155"/>
      <c r="AA15" s="155"/>
      <c r="AB15" s="155"/>
      <c r="AC15" s="151" t="s">
        <v>2</v>
      </c>
    </row>
    <row r="16" spans="1:30" ht="39" customHeight="1">
      <c r="A16" s="168"/>
      <c r="B16" s="151"/>
      <c r="C16" s="151"/>
      <c r="D16" s="151"/>
      <c r="E16" s="151"/>
      <c r="F16" s="151"/>
      <c r="G16" s="171"/>
      <c r="H16" s="151" t="s">
        <v>4</v>
      </c>
      <c r="I16" s="151"/>
      <c r="J16" s="151"/>
      <c r="K16" s="151"/>
      <c r="L16" s="151"/>
      <c r="M16" s="151" t="s">
        <v>5</v>
      </c>
      <c r="N16" s="151"/>
      <c r="O16" s="151"/>
      <c r="P16" s="151"/>
      <c r="Q16" s="151"/>
      <c r="R16" s="151"/>
      <c r="S16" s="182" t="s">
        <v>10</v>
      </c>
      <c r="T16" s="155"/>
      <c r="U16" s="156" t="s">
        <v>6</v>
      </c>
      <c r="V16" s="156"/>
      <c r="W16" s="156" t="s">
        <v>12</v>
      </c>
      <c r="X16" s="155"/>
      <c r="Y16" s="183" t="s">
        <v>14</v>
      </c>
      <c r="Z16" s="184"/>
      <c r="AA16" s="156" t="s">
        <v>7</v>
      </c>
      <c r="AB16" s="155"/>
      <c r="AC16" s="151"/>
    </row>
    <row r="17" spans="1:38" ht="112.5" customHeight="1">
      <c r="A17" s="168"/>
      <c r="B17" s="151"/>
      <c r="C17" s="151"/>
      <c r="D17" s="151"/>
      <c r="E17" s="151"/>
      <c r="F17" s="151"/>
      <c r="G17" s="171"/>
      <c r="H17" s="173" t="s">
        <v>10</v>
      </c>
      <c r="I17" s="173" t="s">
        <v>6</v>
      </c>
      <c r="J17" s="156" t="s">
        <v>12</v>
      </c>
      <c r="K17" s="153" t="s">
        <v>14</v>
      </c>
      <c r="L17" s="173" t="s">
        <v>7</v>
      </c>
      <c r="M17" s="152" t="s">
        <v>8</v>
      </c>
      <c r="N17" s="152" t="s">
        <v>6</v>
      </c>
      <c r="O17" s="156" t="s">
        <v>12</v>
      </c>
      <c r="P17" s="172" t="s">
        <v>14</v>
      </c>
      <c r="Q17" s="152" t="s">
        <v>7</v>
      </c>
      <c r="R17" s="151"/>
      <c r="S17" s="155"/>
      <c r="T17" s="155"/>
      <c r="U17" s="156"/>
      <c r="V17" s="156"/>
      <c r="W17" s="155"/>
      <c r="X17" s="155"/>
      <c r="Y17" s="184"/>
      <c r="Z17" s="184"/>
      <c r="AA17" s="155"/>
      <c r="AB17" s="155"/>
      <c r="AC17" s="151"/>
    </row>
    <row r="18" spans="1:38" ht="64.5" customHeight="1">
      <c r="A18" s="169"/>
      <c r="B18" s="151"/>
      <c r="C18" s="151"/>
      <c r="D18" s="151"/>
      <c r="E18" s="151"/>
      <c r="F18" s="151"/>
      <c r="G18" s="171"/>
      <c r="H18" s="173"/>
      <c r="I18" s="173"/>
      <c r="J18" s="156"/>
      <c r="K18" s="153"/>
      <c r="L18" s="173"/>
      <c r="M18" s="152"/>
      <c r="N18" s="152"/>
      <c r="O18" s="156"/>
      <c r="P18" s="172"/>
      <c r="Q18" s="152"/>
      <c r="R18" s="151"/>
      <c r="S18" s="15" t="s">
        <v>23</v>
      </c>
      <c r="T18" s="11" t="s">
        <v>3</v>
      </c>
      <c r="U18" s="15" t="s">
        <v>23</v>
      </c>
      <c r="V18" s="11" t="s">
        <v>3</v>
      </c>
      <c r="W18" s="15" t="s">
        <v>23</v>
      </c>
      <c r="X18" s="11" t="s">
        <v>3</v>
      </c>
      <c r="Y18" s="15" t="s">
        <v>23</v>
      </c>
      <c r="Z18" s="11" t="s">
        <v>3</v>
      </c>
      <c r="AA18" s="15" t="s">
        <v>23</v>
      </c>
      <c r="AB18" s="11" t="s">
        <v>3</v>
      </c>
      <c r="AC18" s="151"/>
    </row>
    <row r="19" spans="1:38" ht="23.25" customHeight="1">
      <c r="A19" s="4">
        <v>1</v>
      </c>
      <c r="B19" s="4">
        <f>A19+1</f>
        <v>2</v>
      </c>
      <c r="C19" s="4">
        <f>B19+1</f>
        <v>3</v>
      </c>
      <c r="D19" s="4">
        <f>C19+1</f>
        <v>4</v>
      </c>
      <c r="E19" s="4">
        <v>5</v>
      </c>
      <c r="F19" s="4">
        <f t="shared" ref="F19:AC19" si="0">E19+1</f>
        <v>6</v>
      </c>
      <c r="G19" s="4">
        <f t="shared" si="0"/>
        <v>7</v>
      </c>
      <c r="H19" s="4">
        <f t="shared" si="0"/>
        <v>8</v>
      </c>
      <c r="I19" s="4">
        <f t="shared" si="0"/>
        <v>9</v>
      </c>
      <c r="J19" s="4">
        <f t="shared" si="0"/>
        <v>10</v>
      </c>
      <c r="K19" s="4">
        <f t="shared" si="0"/>
        <v>11</v>
      </c>
      <c r="L19" s="4">
        <f t="shared" si="0"/>
        <v>12</v>
      </c>
      <c r="M19" s="4">
        <f t="shared" si="0"/>
        <v>13</v>
      </c>
      <c r="N19" s="4">
        <f t="shared" si="0"/>
        <v>14</v>
      </c>
      <c r="O19" s="4">
        <f t="shared" si="0"/>
        <v>15</v>
      </c>
      <c r="P19" s="4">
        <f t="shared" si="0"/>
        <v>16</v>
      </c>
      <c r="Q19" s="4">
        <f t="shared" si="0"/>
        <v>17</v>
      </c>
      <c r="R19" s="4">
        <f t="shared" si="0"/>
        <v>18</v>
      </c>
      <c r="S19" s="4">
        <f t="shared" si="0"/>
        <v>19</v>
      </c>
      <c r="T19" s="4">
        <f t="shared" si="0"/>
        <v>20</v>
      </c>
      <c r="U19" s="4">
        <f t="shared" si="0"/>
        <v>21</v>
      </c>
      <c r="V19" s="4">
        <f t="shared" si="0"/>
        <v>22</v>
      </c>
      <c r="W19" s="4">
        <f t="shared" si="0"/>
        <v>23</v>
      </c>
      <c r="X19" s="4">
        <f t="shared" si="0"/>
        <v>24</v>
      </c>
      <c r="Y19" s="4">
        <f t="shared" si="0"/>
        <v>25</v>
      </c>
      <c r="Z19" s="4">
        <f t="shared" si="0"/>
        <v>26</v>
      </c>
      <c r="AA19" s="4">
        <f t="shared" si="0"/>
        <v>27</v>
      </c>
      <c r="AB19" s="4">
        <f t="shared" si="0"/>
        <v>28</v>
      </c>
      <c r="AC19" s="4">
        <f t="shared" si="0"/>
        <v>29</v>
      </c>
    </row>
    <row r="20" spans="1:38" ht="31.5">
      <c r="A20" s="20" t="s">
        <v>178</v>
      </c>
      <c r="B20" s="22" t="s">
        <v>16</v>
      </c>
      <c r="C20" s="21" t="s">
        <v>25</v>
      </c>
      <c r="D20" s="16">
        <f t="shared" ref="D20" si="1">SUM(D23:D28)</f>
        <v>159.62800000000004</v>
      </c>
      <c r="E20" s="16">
        <f t="shared" ref="E20" si="2">IF(NOT(SUM(E23:E28)=0),SUM(E23:E28),"нд")</f>
        <v>219.91099999999994</v>
      </c>
      <c r="F20" s="16">
        <f t="shared" ref="F20" si="3">SUM(F23:F28)</f>
        <v>50.546000000000006</v>
      </c>
      <c r="G20" s="16">
        <f t="shared" ref="G20:AA20" si="4">SUM(G23:G28)</f>
        <v>109.08199999999998</v>
      </c>
      <c r="H20" s="16">
        <f t="shared" si="4"/>
        <v>36.337000000000003</v>
      </c>
      <c r="I20" s="16">
        <f t="shared" si="4"/>
        <v>0</v>
      </c>
      <c r="J20" s="16">
        <f t="shared" si="4"/>
        <v>0</v>
      </c>
      <c r="K20" s="16">
        <f t="shared" si="4"/>
        <v>36.337000000000003</v>
      </c>
      <c r="L20" s="16">
        <f t="shared" si="4"/>
        <v>0</v>
      </c>
      <c r="M20" s="16">
        <f t="shared" si="4"/>
        <v>27.581</v>
      </c>
      <c r="N20" s="16">
        <f t="shared" si="4"/>
        <v>0</v>
      </c>
      <c r="O20" s="16">
        <f t="shared" si="4"/>
        <v>0</v>
      </c>
      <c r="P20" s="16">
        <f t="shared" si="4"/>
        <v>27.581</v>
      </c>
      <c r="Q20" s="16">
        <f t="shared" si="4"/>
        <v>0</v>
      </c>
      <c r="R20" s="16">
        <f t="shared" si="4"/>
        <v>76.850999999999999</v>
      </c>
      <c r="S20" s="16">
        <f t="shared" si="4"/>
        <v>-8.7559999999999985</v>
      </c>
      <c r="T20" s="87">
        <f t="shared" ref="T20:T83" si="5">IF(M20&gt;0,(IF((SUM(H20)=0), 1,(M20/SUM(H20)-1))),(IF((SUM(H20)=0), 0,(M20/SUM(H20)-1))))</f>
        <v>-0.24096650796708596</v>
      </c>
      <c r="U20" s="16">
        <f t="shared" si="4"/>
        <v>0</v>
      </c>
      <c r="V20" s="87">
        <f t="shared" ref="V20:V33" si="6">IF(N20&gt;0,(IF((SUM(I20)=0), 1,(N20/SUM(I20)-1))),(IF((SUM(I20)=0), 0,(N20/SUM(I20)-1))))</f>
        <v>0</v>
      </c>
      <c r="W20" s="16">
        <f t="shared" si="4"/>
        <v>0</v>
      </c>
      <c r="X20" s="87">
        <f t="shared" ref="X20:X83" si="7">IF(O20&gt;0,(IF((SUM(J20)=0), 1,(O20/SUM(J20)-1))),(IF((SUM(J20)=0), 0,(O20/SUM(J20)-1))))</f>
        <v>0</v>
      </c>
      <c r="Y20" s="16">
        <f t="shared" si="4"/>
        <v>-8.7559999999999985</v>
      </c>
      <c r="Z20" s="87">
        <f t="shared" ref="Z20:Z83" si="8">IF(P20&gt;0,(IF((SUM(K20)=0), 1,(P20/SUM(K20)-1))),(IF((SUM(K20)=0), 0,(P20/SUM(K20)-1))))</f>
        <v>-0.24096650796708596</v>
      </c>
      <c r="AA20" s="16">
        <f t="shared" si="4"/>
        <v>0</v>
      </c>
      <c r="AB20" s="87">
        <f t="shared" ref="AB20:AB83" si="9">IF(Q20&gt;0,(IF((SUM(L20)=0), 1,(Q20/SUM(L20)-1))),(IF((SUM(L20)=0), 0,(Q20/SUM(L20)-1))))</f>
        <v>0</v>
      </c>
      <c r="AC20" s="186" t="s">
        <v>435</v>
      </c>
      <c r="AE20" s="8"/>
      <c r="AF20" s="8"/>
      <c r="AG20" s="8"/>
      <c r="AH20" s="8"/>
      <c r="AI20" s="8"/>
      <c r="AJ20" s="8"/>
      <c r="AL20" s="8"/>
    </row>
    <row r="21" spans="1:38">
      <c r="A21" s="23"/>
      <c r="B21" s="24" t="s">
        <v>31</v>
      </c>
      <c r="C21" s="17" t="s">
        <v>25</v>
      </c>
      <c r="D21" s="18">
        <f>SUM(D33,D76,D129,D181,D187,D204)</f>
        <v>70.099999999999994</v>
      </c>
      <c r="E21" s="18">
        <f>IF(NOT(SUM(E33,E76,E159,E129,E181,E187,E204)=0),SUM(E33,E76,E159,E129,E181,E187,E204),"нд")</f>
        <v>117.17399999999999</v>
      </c>
      <c r="F21" s="18">
        <f t="shared" ref="F21:S21" si="10">SUM(F33,F76,F129,F181,F187,F204)</f>
        <v>19.805</v>
      </c>
      <c r="G21" s="18">
        <f t="shared" si="10"/>
        <v>50.295000000000002</v>
      </c>
      <c r="H21" s="18">
        <f t="shared" si="10"/>
        <v>18.997</v>
      </c>
      <c r="I21" s="18">
        <f t="shared" si="10"/>
        <v>0</v>
      </c>
      <c r="J21" s="18">
        <f t="shared" si="10"/>
        <v>0</v>
      </c>
      <c r="K21" s="18">
        <f t="shared" si="10"/>
        <v>18.997</v>
      </c>
      <c r="L21" s="18">
        <f t="shared" si="10"/>
        <v>0</v>
      </c>
      <c r="M21" s="18">
        <f t="shared" si="10"/>
        <v>16.877000000000002</v>
      </c>
      <c r="N21" s="18">
        <f t="shared" si="10"/>
        <v>0</v>
      </c>
      <c r="O21" s="18">
        <f t="shared" si="10"/>
        <v>0</v>
      </c>
      <c r="P21" s="18">
        <f t="shared" si="10"/>
        <v>16.877000000000002</v>
      </c>
      <c r="Q21" s="18">
        <f t="shared" si="10"/>
        <v>0</v>
      </c>
      <c r="R21" s="18">
        <f t="shared" si="10"/>
        <v>32.571000000000005</v>
      </c>
      <c r="S21" s="18">
        <f t="shared" si="10"/>
        <v>-2.1199999999999992</v>
      </c>
      <c r="T21" s="88">
        <f t="shared" si="5"/>
        <v>-0.11159656787913863</v>
      </c>
      <c r="U21" s="18">
        <f>SUM(U33,U76,U129,U181,U187,U204)</f>
        <v>0</v>
      </c>
      <c r="V21" s="88">
        <f t="shared" si="6"/>
        <v>0</v>
      </c>
      <c r="W21" s="18">
        <f>SUM(W33,W76,W129,W181,W187,W204)</f>
        <v>0</v>
      </c>
      <c r="X21" s="88">
        <f t="shared" si="7"/>
        <v>0</v>
      </c>
      <c r="Y21" s="18">
        <f>SUM(Y33,Y76,Y129,Y181,Y187,Y204)</f>
        <v>-2.1199999999999992</v>
      </c>
      <c r="Z21" s="88">
        <f t="shared" si="8"/>
        <v>-0.11159656787913863</v>
      </c>
      <c r="AA21" s="18">
        <f>SUM(AA33,AA76,AA129,AA181,AA187,AA204)</f>
        <v>0</v>
      </c>
      <c r="AB21" s="88">
        <f t="shared" si="9"/>
        <v>0</v>
      </c>
      <c r="AC21" s="187" t="s">
        <v>435</v>
      </c>
      <c r="AE21" s="8"/>
      <c r="AF21" s="8"/>
      <c r="AG21" s="8"/>
      <c r="AH21" s="8"/>
      <c r="AI21" s="8"/>
      <c r="AJ21" s="8"/>
      <c r="AL21" s="8"/>
    </row>
    <row r="22" spans="1:38">
      <c r="A22" s="33"/>
      <c r="B22" s="38" t="s">
        <v>74</v>
      </c>
      <c r="C22" s="35" t="s">
        <v>25</v>
      </c>
      <c r="D22" s="19">
        <f>SUM(D35,D39,D69,D88,D176,D198,D210)</f>
        <v>81.174000000000007</v>
      </c>
      <c r="E22" s="19">
        <f>IF(NOT(SUM(E35,E39,E69,E88,E176,E198,E210)=0),SUM(E35,E39,E69,E88,E176,E198,E210),"нд")</f>
        <v>102.73699999999999</v>
      </c>
      <c r="F22" s="19">
        <f t="shared" ref="F22:S22" si="11">SUM(F35,F39,F69,F88,F176,F198,F210)</f>
        <v>30.740999999999996</v>
      </c>
      <c r="G22" s="19">
        <f t="shared" si="11"/>
        <v>50.432999999999993</v>
      </c>
      <c r="H22" s="19">
        <f t="shared" si="11"/>
        <v>17.34</v>
      </c>
      <c r="I22" s="19">
        <f t="shared" si="11"/>
        <v>0</v>
      </c>
      <c r="J22" s="19">
        <f t="shared" si="11"/>
        <v>0</v>
      </c>
      <c r="K22" s="19">
        <f t="shared" si="11"/>
        <v>17.34</v>
      </c>
      <c r="L22" s="19">
        <f t="shared" si="11"/>
        <v>0</v>
      </c>
      <c r="M22" s="19">
        <f t="shared" si="11"/>
        <v>10.704000000000001</v>
      </c>
      <c r="N22" s="19">
        <f t="shared" si="11"/>
        <v>0</v>
      </c>
      <c r="O22" s="19">
        <f t="shared" si="11"/>
        <v>0</v>
      </c>
      <c r="P22" s="19">
        <f t="shared" si="11"/>
        <v>10.704000000000001</v>
      </c>
      <c r="Q22" s="19">
        <f t="shared" si="11"/>
        <v>0</v>
      </c>
      <c r="R22" s="19">
        <f t="shared" si="11"/>
        <v>35.926000000000002</v>
      </c>
      <c r="S22" s="19">
        <f t="shared" si="11"/>
        <v>-6.6359999999999992</v>
      </c>
      <c r="T22" s="89">
        <f t="shared" si="5"/>
        <v>-0.38269896193771624</v>
      </c>
      <c r="U22" s="19">
        <f>SUM(U35,U39,U69,U88,U176,U198,U210)</f>
        <v>0</v>
      </c>
      <c r="V22" s="89">
        <f t="shared" si="6"/>
        <v>0</v>
      </c>
      <c r="W22" s="19">
        <f>SUM(W35,W39,W69,W88,W176,W198,W210)</f>
        <v>0</v>
      </c>
      <c r="X22" s="89">
        <f t="shared" si="7"/>
        <v>0</v>
      </c>
      <c r="Y22" s="19">
        <f>SUM(Y35,Y39,Y69,Y88,Y176,Y198,Y210)</f>
        <v>-6.6359999999999992</v>
      </c>
      <c r="Z22" s="89">
        <f t="shared" si="8"/>
        <v>-0.38269896193771624</v>
      </c>
      <c r="AA22" s="19">
        <f>SUM(AA35,AA39,AA69,AA88,AA176,AA198,AA210)</f>
        <v>0</v>
      </c>
      <c r="AB22" s="89">
        <f t="shared" si="9"/>
        <v>0</v>
      </c>
      <c r="AC22" s="188" t="s">
        <v>435</v>
      </c>
      <c r="AE22" s="8"/>
      <c r="AF22" s="8"/>
      <c r="AG22" s="8"/>
      <c r="AH22" s="8"/>
      <c r="AI22" s="8"/>
      <c r="AJ22" s="8"/>
      <c r="AK22" s="148"/>
      <c r="AL22" s="8"/>
    </row>
    <row r="23" spans="1:38" ht="31.5" customHeight="1">
      <c r="A23" s="20" t="s">
        <v>179</v>
      </c>
      <c r="B23" s="22" t="s">
        <v>180</v>
      </c>
      <c r="C23" s="21" t="s">
        <v>25</v>
      </c>
      <c r="D23" s="16">
        <f t="shared" ref="D23:E23" si="12">D30</f>
        <v>11.864000000000001</v>
      </c>
      <c r="E23" s="16">
        <f t="shared" si="12"/>
        <v>18.093</v>
      </c>
      <c r="F23" s="16">
        <f t="shared" ref="F23" si="13">F30</f>
        <v>11.864000000000001</v>
      </c>
      <c r="G23" s="16">
        <f t="shared" ref="G23:AA23" si="14">G30</f>
        <v>0</v>
      </c>
      <c r="H23" s="16">
        <f t="shared" si="14"/>
        <v>0</v>
      </c>
      <c r="I23" s="16">
        <f t="shared" si="14"/>
        <v>0</v>
      </c>
      <c r="J23" s="16">
        <f t="shared" si="14"/>
        <v>0</v>
      </c>
      <c r="K23" s="16">
        <f t="shared" si="14"/>
        <v>0</v>
      </c>
      <c r="L23" s="16">
        <f t="shared" si="14"/>
        <v>0</v>
      </c>
      <c r="M23" s="16">
        <f t="shared" si="14"/>
        <v>0</v>
      </c>
      <c r="N23" s="16">
        <f t="shared" si="14"/>
        <v>0</v>
      </c>
      <c r="O23" s="16">
        <f t="shared" si="14"/>
        <v>0</v>
      </c>
      <c r="P23" s="16">
        <f t="shared" si="14"/>
        <v>0</v>
      </c>
      <c r="Q23" s="16">
        <f t="shared" si="14"/>
        <v>0</v>
      </c>
      <c r="R23" s="16">
        <f t="shared" si="14"/>
        <v>0</v>
      </c>
      <c r="S23" s="16">
        <f t="shared" si="14"/>
        <v>0</v>
      </c>
      <c r="T23" s="87">
        <f t="shared" si="5"/>
        <v>0</v>
      </c>
      <c r="U23" s="16">
        <f t="shared" si="14"/>
        <v>0</v>
      </c>
      <c r="V23" s="87">
        <f t="shared" si="6"/>
        <v>0</v>
      </c>
      <c r="W23" s="16">
        <f t="shared" si="14"/>
        <v>0</v>
      </c>
      <c r="X23" s="87">
        <f t="shared" si="7"/>
        <v>0</v>
      </c>
      <c r="Y23" s="16">
        <f t="shared" si="14"/>
        <v>0</v>
      </c>
      <c r="Z23" s="87">
        <f t="shared" si="8"/>
        <v>0</v>
      </c>
      <c r="AA23" s="16">
        <f t="shared" si="14"/>
        <v>0</v>
      </c>
      <c r="AB23" s="87">
        <f t="shared" si="9"/>
        <v>0</v>
      </c>
      <c r="AC23" s="186" t="str">
        <f>AC30</f>
        <v>х</v>
      </c>
      <c r="AE23" s="8"/>
      <c r="AF23" s="8"/>
      <c r="AG23" s="8"/>
      <c r="AH23" s="8"/>
      <c r="AI23" s="8"/>
      <c r="AJ23" s="8"/>
      <c r="AK23" s="149"/>
      <c r="AL23" s="8"/>
    </row>
    <row r="24" spans="1:38" ht="31.5">
      <c r="A24" s="20" t="s">
        <v>181</v>
      </c>
      <c r="B24" s="22" t="s">
        <v>182</v>
      </c>
      <c r="C24" s="21" t="s">
        <v>25</v>
      </c>
      <c r="D24" s="16">
        <f t="shared" ref="D24:E24" si="15">D71</f>
        <v>87.234000000000009</v>
      </c>
      <c r="E24" s="16">
        <f t="shared" si="15"/>
        <v>146.12599999999998</v>
      </c>
      <c r="F24" s="16">
        <f t="shared" ref="F24" si="16">F71</f>
        <v>27.497</v>
      </c>
      <c r="G24" s="16">
        <f t="shared" ref="G24:AA24" si="17">G71</f>
        <v>59.736999999999995</v>
      </c>
      <c r="H24" s="16">
        <f t="shared" si="17"/>
        <v>16.239000000000001</v>
      </c>
      <c r="I24" s="16">
        <f t="shared" si="17"/>
        <v>0</v>
      </c>
      <c r="J24" s="16">
        <f t="shared" si="17"/>
        <v>0</v>
      </c>
      <c r="K24" s="16">
        <f t="shared" si="17"/>
        <v>16.239000000000001</v>
      </c>
      <c r="L24" s="16">
        <f t="shared" si="17"/>
        <v>0</v>
      </c>
      <c r="M24" s="16">
        <f t="shared" si="17"/>
        <v>14.965999999999999</v>
      </c>
      <c r="N24" s="16">
        <f t="shared" si="17"/>
        <v>0</v>
      </c>
      <c r="O24" s="16">
        <f t="shared" si="17"/>
        <v>0</v>
      </c>
      <c r="P24" s="16">
        <f t="shared" si="17"/>
        <v>14.965999999999999</v>
      </c>
      <c r="Q24" s="16">
        <f t="shared" si="17"/>
        <v>0</v>
      </c>
      <c r="R24" s="16">
        <f t="shared" si="17"/>
        <v>43.497999999999998</v>
      </c>
      <c r="S24" s="16">
        <f t="shared" si="17"/>
        <v>-1.272999999999999</v>
      </c>
      <c r="T24" s="87">
        <f t="shared" si="5"/>
        <v>-7.8391526571833348E-2</v>
      </c>
      <c r="U24" s="16">
        <f t="shared" si="17"/>
        <v>0</v>
      </c>
      <c r="V24" s="87">
        <f t="shared" si="6"/>
        <v>0</v>
      </c>
      <c r="W24" s="16">
        <f>W71</f>
        <v>0</v>
      </c>
      <c r="X24" s="87">
        <f t="shared" si="7"/>
        <v>0</v>
      </c>
      <c r="Y24" s="16">
        <f t="shared" si="17"/>
        <v>-1.272999999999999</v>
      </c>
      <c r="Z24" s="87">
        <f t="shared" si="8"/>
        <v>-7.8391526571833348E-2</v>
      </c>
      <c r="AA24" s="16">
        <f t="shared" si="17"/>
        <v>0</v>
      </c>
      <c r="AB24" s="87">
        <f t="shared" si="9"/>
        <v>0</v>
      </c>
      <c r="AC24" s="186" t="str">
        <f>AC71</f>
        <v>х</v>
      </c>
      <c r="AE24" s="8"/>
      <c r="AF24" s="8"/>
      <c r="AG24" s="8"/>
      <c r="AH24" s="8"/>
      <c r="AI24" s="8"/>
      <c r="AJ24" s="8"/>
      <c r="AK24" s="149"/>
      <c r="AL24" s="8"/>
    </row>
    <row r="25" spans="1:38" ht="78.75" customHeight="1">
      <c r="A25" s="20" t="s">
        <v>183</v>
      </c>
      <c r="B25" s="22" t="s">
        <v>184</v>
      </c>
      <c r="C25" s="21" t="s">
        <v>25</v>
      </c>
      <c r="D25" s="16">
        <f t="shared" ref="D25:E25" si="18">D170</f>
        <v>0</v>
      </c>
      <c r="E25" s="16" t="str">
        <f t="shared" si="18"/>
        <v>нд</v>
      </c>
      <c r="F25" s="16">
        <f t="shared" ref="F25" si="19">F170</f>
        <v>0</v>
      </c>
      <c r="G25" s="16">
        <f t="shared" ref="G25:AA25" si="20">G170</f>
        <v>0</v>
      </c>
      <c r="H25" s="16">
        <f t="shared" si="20"/>
        <v>0</v>
      </c>
      <c r="I25" s="16">
        <f t="shared" si="20"/>
        <v>0</v>
      </c>
      <c r="J25" s="16">
        <f t="shared" si="20"/>
        <v>0</v>
      </c>
      <c r="K25" s="16">
        <f t="shared" si="20"/>
        <v>0</v>
      </c>
      <c r="L25" s="16">
        <f t="shared" si="20"/>
        <v>0</v>
      </c>
      <c r="M25" s="16">
        <f t="shared" si="20"/>
        <v>0</v>
      </c>
      <c r="N25" s="16">
        <f t="shared" si="20"/>
        <v>0</v>
      </c>
      <c r="O25" s="16">
        <f t="shared" si="20"/>
        <v>0</v>
      </c>
      <c r="P25" s="16">
        <f t="shared" si="20"/>
        <v>0</v>
      </c>
      <c r="Q25" s="16">
        <f t="shared" si="20"/>
        <v>0</v>
      </c>
      <c r="R25" s="16">
        <f t="shared" si="20"/>
        <v>0</v>
      </c>
      <c r="S25" s="16">
        <f t="shared" si="20"/>
        <v>0</v>
      </c>
      <c r="T25" s="87">
        <f t="shared" si="5"/>
        <v>0</v>
      </c>
      <c r="U25" s="16">
        <f t="shared" si="20"/>
        <v>0</v>
      </c>
      <c r="V25" s="87">
        <f t="shared" si="6"/>
        <v>0</v>
      </c>
      <c r="W25" s="16">
        <f t="shared" si="20"/>
        <v>0</v>
      </c>
      <c r="X25" s="87">
        <f t="shared" si="7"/>
        <v>0</v>
      </c>
      <c r="Y25" s="16">
        <f t="shared" si="20"/>
        <v>0</v>
      </c>
      <c r="Z25" s="87">
        <f t="shared" si="8"/>
        <v>0</v>
      </c>
      <c r="AA25" s="16">
        <f t="shared" si="20"/>
        <v>0</v>
      </c>
      <c r="AB25" s="87">
        <f t="shared" si="9"/>
        <v>0</v>
      </c>
      <c r="AC25" s="186" t="str">
        <f>AC170</f>
        <v>х</v>
      </c>
      <c r="AE25" s="8"/>
      <c r="AF25" s="8"/>
      <c r="AG25" s="8"/>
      <c r="AH25" s="8"/>
      <c r="AI25" s="8"/>
      <c r="AJ25" s="8"/>
      <c r="AK25" s="150"/>
      <c r="AL25" s="8"/>
    </row>
    <row r="26" spans="1:38" ht="31.5">
      <c r="A26" s="20" t="s">
        <v>185</v>
      </c>
      <c r="B26" s="22" t="s">
        <v>186</v>
      </c>
      <c r="C26" s="21" t="s">
        <v>25</v>
      </c>
      <c r="D26" s="16">
        <f t="shared" ref="D26:E26" si="21">D175</f>
        <v>38.747</v>
      </c>
      <c r="E26" s="16">
        <f t="shared" si="21"/>
        <v>55.691999999999993</v>
      </c>
      <c r="F26" s="16">
        <f t="shared" ref="F26" si="22">F175</f>
        <v>0.26700000000000002</v>
      </c>
      <c r="G26" s="16">
        <f t="shared" ref="G26:AA26" si="23">G175</f>
        <v>38.479999999999997</v>
      </c>
      <c r="H26" s="16">
        <f t="shared" si="23"/>
        <v>14.404</v>
      </c>
      <c r="I26" s="16">
        <f t="shared" si="23"/>
        <v>0</v>
      </c>
      <c r="J26" s="16">
        <f t="shared" si="23"/>
        <v>0</v>
      </c>
      <c r="K26" s="16">
        <f t="shared" si="23"/>
        <v>14.404</v>
      </c>
      <c r="L26" s="16">
        <f t="shared" si="23"/>
        <v>0</v>
      </c>
      <c r="M26" s="16">
        <f t="shared" si="23"/>
        <v>7.2649999999999997</v>
      </c>
      <c r="N26" s="16">
        <f t="shared" si="23"/>
        <v>0</v>
      </c>
      <c r="O26" s="16">
        <f t="shared" si="23"/>
        <v>0</v>
      </c>
      <c r="P26" s="16">
        <f t="shared" si="23"/>
        <v>7.2649999999999997</v>
      </c>
      <c r="Q26" s="16">
        <f t="shared" si="23"/>
        <v>0</v>
      </c>
      <c r="R26" s="16">
        <f t="shared" si="23"/>
        <v>26.908999999999999</v>
      </c>
      <c r="S26" s="16">
        <f t="shared" si="23"/>
        <v>-7.1390000000000002</v>
      </c>
      <c r="T26" s="87">
        <f t="shared" si="5"/>
        <v>-0.49562621494029435</v>
      </c>
      <c r="U26" s="16">
        <f t="shared" si="23"/>
        <v>0</v>
      </c>
      <c r="V26" s="87">
        <f t="shared" si="6"/>
        <v>0</v>
      </c>
      <c r="W26" s="16">
        <f t="shared" si="23"/>
        <v>0</v>
      </c>
      <c r="X26" s="87">
        <f t="shared" si="7"/>
        <v>0</v>
      </c>
      <c r="Y26" s="16">
        <f t="shared" si="23"/>
        <v>-7.1390000000000002</v>
      </c>
      <c r="Z26" s="87">
        <f t="shared" si="8"/>
        <v>-0.49562621494029435</v>
      </c>
      <c r="AA26" s="16">
        <f t="shared" si="23"/>
        <v>0</v>
      </c>
      <c r="AB26" s="87">
        <f t="shared" si="9"/>
        <v>0</v>
      </c>
      <c r="AC26" s="186" t="str">
        <f>AC175</f>
        <v>х</v>
      </c>
      <c r="AE26" s="8"/>
      <c r="AF26" s="8"/>
      <c r="AG26" s="8"/>
      <c r="AH26" s="8"/>
      <c r="AI26" s="8"/>
      <c r="AJ26" s="8"/>
      <c r="AL26" s="8"/>
    </row>
    <row r="27" spans="1:38" ht="47.25">
      <c r="A27" s="20" t="s">
        <v>187</v>
      </c>
      <c r="B27" s="22" t="s">
        <v>188</v>
      </c>
      <c r="C27" s="21" t="s">
        <v>25</v>
      </c>
      <c r="D27" s="16">
        <f t="shared" ref="D27:E27" si="24">D183</f>
        <v>0</v>
      </c>
      <c r="E27" s="16" t="str">
        <f t="shared" si="24"/>
        <v>нд</v>
      </c>
      <c r="F27" s="16">
        <f t="shared" ref="F27" si="25">F183</f>
        <v>0</v>
      </c>
      <c r="G27" s="16">
        <f t="shared" ref="G27:AA27" si="26">G183</f>
        <v>0</v>
      </c>
      <c r="H27" s="16">
        <f t="shared" si="26"/>
        <v>0</v>
      </c>
      <c r="I27" s="16">
        <f t="shared" si="26"/>
        <v>0</v>
      </c>
      <c r="J27" s="16">
        <f t="shared" si="26"/>
        <v>0</v>
      </c>
      <c r="K27" s="16">
        <f t="shared" si="26"/>
        <v>0</v>
      </c>
      <c r="L27" s="16">
        <f t="shared" si="26"/>
        <v>0</v>
      </c>
      <c r="M27" s="16">
        <f t="shared" si="26"/>
        <v>0</v>
      </c>
      <c r="N27" s="16">
        <f t="shared" si="26"/>
        <v>0</v>
      </c>
      <c r="O27" s="16">
        <f t="shared" si="26"/>
        <v>0</v>
      </c>
      <c r="P27" s="16">
        <f t="shared" si="26"/>
        <v>0</v>
      </c>
      <c r="Q27" s="16">
        <f t="shared" si="26"/>
        <v>0</v>
      </c>
      <c r="R27" s="16">
        <f t="shared" si="26"/>
        <v>0</v>
      </c>
      <c r="S27" s="16">
        <f t="shared" si="26"/>
        <v>0</v>
      </c>
      <c r="T27" s="87">
        <f t="shared" si="5"/>
        <v>0</v>
      </c>
      <c r="U27" s="16">
        <f t="shared" si="26"/>
        <v>0</v>
      </c>
      <c r="V27" s="87">
        <f t="shared" si="6"/>
        <v>0</v>
      </c>
      <c r="W27" s="16">
        <f t="shared" si="26"/>
        <v>0</v>
      </c>
      <c r="X27" s="87">
        <f t="shared" si="7"/>
        <v>0</v>
      </c>
      <c r="Y27" s="16">
        <f t="shared" si="26"/>
        <v>0</v>
      </c>
      <c r="Z27" s="87">
        <f t="shared" si="8"/>
        <v>0</v>
      </c>
      <c r="AA27" s="16">
        <f t="shared" si="26"/>
        <v>0</v>
      </c>
      <c r="AB27" s="87">
        <f t="shared" si="9"/>
        <v>0</v>
      </c>
      <c r="AC27" s="186" t="str">
        <f>AC183</f>
        <v>х</v>
      </c>
      <c r="AE27" s="8"/>
      <c r="AF27" s="8"/>
      <c r="AG27" s="8"/>
      <c r="AH27" s="8"/>
      <c r="AI27" s="8"/>
      <c r="AJ27" s="8"/>
      <c r="AL27" s="8"/>
    </row>
    <row r="28" spans="1:38" ht="31.5" customHeight="1">
      <c r="A28" s="20" t="s">
        <v>189</v>
      </c>
      <c r="B28" s="22" t="s">
        <v>190</v>
      </c>
      <c r="C28" s="21" t="s">
        <v>25</v>
      </c>
      <c r="D28" s="16">
        <f t="shared" ref="D28:E28" si="27">D185</f>
        <v>21.783000000000001</v>
      </c>
      <c r="E28" s="16" t="str">
        <f t="shared" si="27"/>
        <v>нд</v>
      </c>
      <c r="F28" s="16">
        <f t="shared" ref="F28" si="28">F185</f>
        <v>10.917999999999999</v>
      </c>
      <c r="G28" s="16">
        <f t="shared" ref="G28:AA28" si="29">G185</f>
        <v>10.864999999999998</v>
      </c>
      <c r="H28" s="16">
        <f t="shared" si="29"/>
        <v>5.694</v>
      </c>
      <c r="I28" s="16">
        <f t="shared" si="29"/>
        <v>0</v>
      </c>
      <c r="J28" s="16">
        <f t="shared" si="29"/>
        <v>0</v>
      </c>
      <c r="K28" s="16">
        <f t="shared" si="29"/>
        <v>5.694</v>
      </c>
      <c r="L28" s="16">
        <f t="shared" si="29"/>
        <v>0</v>
      </c>
      <c r="M28" s="16">
        <f t="shared" si="29"/>
        <v>5.3500000000000005</v>
      </c>
      <c r="N28" s="16">
        <f t="shared" si="29"/>
        <v>0</v>
      </c>
      <c r="O28" s="16">
        <f t="shared" si="29"/>
        <v>0</v>
      </c>
      <c r="P28" s="16">
        <f t="shared" si="29"/>
        <v>5.3500000000000005</v>
      </c>
      <c r="Q28" s="16">
        <f t="shared" si="29"/>
        <v>0</v>
      </c>
      <c r="R28" s="16">
        <f t="shared" si="29"/>
        <v>6.444</v>
      </c>
      <c r="S28" s="16">
        <f t="shared" si="29"/>
        <v>-0.34399999999999942</v>
      </c>
      <c r="T28" s="87">
        <f t="shared" si="5"/>
        <v>-6.0414471373375411E-2</v>
      </c>
      <c r="U28" s="16">
        <f t="shared" si="29"/>
        <v>0</v>
      </c>
      <c r="V28" s="87">
        <f t="shared" si="6"/>
        <v>0</v>
      </c>
      <c r="W28" s="16">
        <f t="shared" si="29"/>
        <v>0</v>
      </c>
      <c r="X28" s="87">
        <f t="shared" si="7"/>
        <v>0</v>
      </c>
      <c r="Y28" s="16">
        <f t="shared" si="29"/>
        <v>-0.34399999999999942</v>
      </c>
      <c r="Z28" s="87">
        <f t="shared" si="8"/>
        <v>-6.0414471373375411E-2</v>
      </c>
      <c r="AA28" s="16">
        <f t="shared" si="29"/>
        <v>0</v>
      </c>
      <c r="AB28" s="87">
        <f t="shared" si="9"/>
        <v>0</v>
      </c>
      <c r="AC28" s="186" t="str">
        <f>AC185</f>
        <v>х</v>
      </c>
      <c r="AE28" s="8"/>
      <c r="AF28" s="8"/>
      <c r="AG28" s="8"/>
      <c r="AH28" s="8"/>
      <c r="AI28" s="8"/>
      <c r="AJ28" s="8"/>
      <c r="AL28" s="8"/>
    </row>
    <row r="29" spans="1:38">
      <c r="A29" s="42" t="s">
        <v>191</v>
      </c>
      <c r="B29" s="43" t="s">
        <v>192</v>
      </c>
      <c r="C29" s="44" t="s">
        <v>25</v>
      </c>
      <c r="D29" s="126">
        <f t="shared" ref="D29:E29" si="30">D20</f>
        <v>159.62800000000004</v>
      </c>
      <c r="E29" s="44">
        <f t="shared" si="30"/>
        <v>219.91099999999994</v>
      </c>
      <c r="F29" s="126">
        <f t="shared" ref="F29" si="31">F20</f>
        <v>50.546000000000006</v>
      </c>
      <c r="G29" s="44">
        <f t="shared" ref="G29:AA29" si="32">G20</f>
        <v>109.08199999999998</v>
      </c>
      <c r="H29" s="44">
        <f t="shared" si="32"/>
        <v>36.337000000000003</v>
      </c>
      <c r="I29" s="83">
        <f t="shared" si="32"/>
        <v>0</v>
      </c>
      <c r="J29" s="83">
        <f t="shared" si="32"/>
        <v>0</v>
      </c>
      <c r="K29" s="44">
        <f t="shared" si="32"/>
        <v>36.337000000000003</v>
      </c>
      <c r="L29" s="83">
        <f t="shared" si="32"/>
        <v>0</v>
      </c>
      <c r="M29" s="44">
        <f t="shared" si="32"/>
        <v>27.581</v>
      </c>
      <c r="N29" s="83">
        <f t="shared" si="32"/>
        <v>0</v>
      </c>
      <c r="O29" s="83">
        <f t="shared" si="32"/>
        <v>0</v>
      </c>
      <c r="P29" s="44">
        <f t="shared" si="32"/>
        <v>27.581</v>
      </c>
      <c r="Q29" s="83">
        <f t="shared" si="32"/>
        <v>0</v>
      </c>
      <c r="R29" s="44">
        <f t="shared" si="32"/>
        <v>76.850999999999999</v>
      </c>
      <c r="S29" s="83">
        <f t="shared" si="32"/>
        <v>-8.7559999999999985</v>
      </c>
      <c r="T29" s="90">
        <f t="shared" si="5"/>
        <v>-0.24096650796708596</v>
      </c>
      <c r="U29" s="83">
        <f t="shared" si="32"/>
        <v>0</v>
      </c>
      <c r="V29" s="90">
        <f t="shared" si="6"/>
        <v>0</v>
      </c>
      <c r="W29" s="83">
        <f t="shared" si="32"/>
        <v>0</v>
      </c>
      <c r="X29" s="90">
        <f t="shared" si="7"/>
        <v>0</v>
      </c>
      <c r="Y29" s="83">
        <f t="shared" si="32"/>
        <v>-8.7559999999999985</v>
      </c>
      <c r="Z29" s="90">
        <f t="shared" si="8"/>
        <v>-0.24096650796708596</v>
      </c>
      <c r="AA29" s="83">
        <f t="shared" si="32"/>
        <v>0</v>
      </c>
      <c r="AB29" s="90">
        <f t="shared" si="9"/>
        <v>0</v>
      </c>
      <c r="AC29" s="189" t="s">
        <v>435</v>
      </c>
      <c r="AE29" s="8"/>
      <c r="AF29" s="8"/>
      <c r="AG29" s="8"/>
      <c r="AH29" s="8"/>
      <c r="AI29" s="8"/>
      <c r="AJ29" s="8"/>
      <c r="AL29" s="8"/>
    </row>
    <row r="30" spans="1:38" ht="31.5">
      <c r="A30" s="45" t="s">
        <v>27</v>
      </c>
      <c r="B30" s="46" t="s">
        <v>193</v>
      </c>
      <c r="C30" s="47" t="s">
        <v>25</v>
      </c>
      <c r="D30" s="75">
        <f t="shared" ref="D30" si="33">SUM(D31,D45,D50,D65)</f>
        <v>11.864000000000001</v>
      </c>
      <c r="E30" s="75">
        <f t="shared" ref="E30" si="34">IF(NOT(SUM(E31,E45,E50,E65)=0),SUM(E31,E45,E50,E65),"нд")</f>
        <v>18.093</v>
      </c>
      <c r="F30" s="75">
        <f t="shared" ref="F30" si="35">SUM(F31,F45,F50,F65)</f>
        <v>11.864000000000001</v>
      </c>
      <c r="G30" s="75">
        <f t="shared" ref="G30:AA30" si="36">SUM(G31,G45,G50,G65)</f>
        <v>0</v>
      </c>
      <c r="H30" s="75">
        <f t="shared" si="36"/>
        <v>0</v>
      </c>
      <c r="I30" s="75">
        <f t="shared" si="36"/>
        <v>0</v>
      </c>
      <c r="J30" s="75">
        <f t="shared" si="36"/>
        <v>0</v>
      </c>
      <c r="K30" s="75">
        <f t="shared" si="36"/>
        <v>0</v>
      </c>
      <c r="L30" s="75">
        <f t="shared" si="36"/>
        <v>0</v>
      </c>
      <c r="M30" s="75">
        <f t="shared" si="36"/>
        <v>0</v>
      </c>
      <c r="N30" s="75">
        <f t="shared" si="36"/>
        <v>0</v>
      </c>
      <c r="O30" s="75">
        <f t="shared" si="36"/>
        <v>0</v>
      </c>
      <c r="P30" s="75">
        <f t="shared" si="36"/>
        <v>0</v>
      </c>
      <c r="Q30" s="75">
        <f t="shared" si="36"/>
        <v>0</v>
      </c>
      <c r="R30" s="75">
        <f t="shared" si="36"/>
        <v>0</v>
      </c>
      <c r="S30" s="75">
        <f t="shared" si="36"/>
        <v>0</v>
      </c>
      <c r="T30" s="97">
        <f t="shared" si="5"/>
        <v>0</v>
      </c>
      <c r="U30" s="75">
        <f t="shared" si="36"/>
        <v>0</v>
      </c>
      <c r="V30" s="97">
        <f t="shared" si="6"/>
        <v>0</v>
      </c>
      <c r="W30" s="75">
        <f t="shared" si="36"/>
        <v>0</v>
      </c>
      <c r="X30" s="97">
        <f t="shared" si="7"/>
        <v>0</v>
      </c>
      <c r="Y30" s="75">
        <f t="shared" si="36"/>
        <v>0</v>
      </c>
      <c r="Z30" s="97">
        <f t="shared" si="8"/>
        <v>0</v>
      </c>
      <c r="AA30" s="75">
        <f t="shared" si="36"/>
        <v>0</v>
      </c>
      <c r="AB30" s="97">
        <f t="shared" si="9"/>
        <v>0</v>
      </c>
      <c r="AC30" s="190" t="s">
        <v>435</v>
      </c>
      <c r="AE30" s="8"/>
      <c r="AF30" s="8"/>
      <c r="AG30" s="8"/>
      <c r="AH30" s="8"/>
      <c r="AI30" s="8"/>
      <c r="AJ30" s="8"/>
      <c r="AL30" s="8"/>
    </row>
    <row r="31" spans="1:38" ht="47.25">
      <c r="A31" s="48" t="s">
        <v>28</v>
      </c>
      <c r="B31" s="49" t="s">
        <v>194</v>
      </c>
      <c r="C31" s="50" t="s">
        <v>25</v>
      </c>
      <c r="D31" s="76">
        <f t="shared" ref="D31" si="37">SUM(D32,D38,D43)</f>
        <v>11.617000000000001</v>
      </c>
      <c r="E31" s="76">
        <f t="shared" ref="E31" si="38">IF(NOT(SUM(E32,E38,E43)=0),SUM(E32,E38,E43),"нд")</f>
        <v>17.53</v>
      </c>
      <c r="F31" s="76">
        <f t="shared" ref="F31" si="39">SUM(F32,F38,F43)</f>
        <v>11.617000000000001</v>
      </c>
      <c r="G31" s="76">
        <f t="shared" ref="G31:AA31" si="40">SUM(G32,G38,G43)</f>
        <v>0</v>
      </c>
      <c r="H31" s="76">
        <f t="shared" si="40"/>
        <v>0</v>
      </c>
      <c r="I31" s="76">
        <f t="shared" si="40"/>
        <v>0</v>
      </c>
      <c r="J31" s="76">
        <f t="shared" si="40"/>
        <v>0</v>
      </c>
      <c r="K31" s="76">
        <f t="shared" si="40"/>
        <v>0</v>
      </c>
      <c r="L31" s="76">
        <f t="shared" si="40"/>
        <v>0</v>
      </c>
      <c r="M31" s="76">
        <f t="shared" si="40"/>
        <v>0</v>
      </c>
      <c r="N31" s="76">
        <f t="shared" si="40"/>
        <v>0</v>
      </c>
      <c r="O31" s="76">
        <f t="shared" si="40"/>
        <v>0</v>
      </c>
      <c r="P31" s="76">
        <f t="shared" si="40"/>
        <v>0</v>
      </c>
      <c r="Q31" s="76">
        <f t="shared" si="40"/>
        <v>0</v>
      </c>
      <c r="R31" s="76">
        <f t="shared" si="40"/>
        <v>0</v>
      </c>
      <c r="S31" s="76">
        <f t="shared" si="40"/>
        <v>0</v>
      </c>
      <c r="T31" s="95">
        <f t="shared" si="5"/>
        <v>0</v>
      </c>
      <c r="U31" s="76">
        <f t="shared" si="40"/>
        <v>0</v>
      </c>
      <c r="V31" s="95">
        <f t="shared" si="6"/>
        <v>0</v>
      </c>
      <c r="W31" s="76">
        <f t="shared" si="40"/>
        <v>0</v>
      </c>
      <c r="X31" s="95">
        <f t="shared" si="7"/>
        <v>0</v>
      </c>
      <c r="Y31" s="76">
        <f t="shared" si="40"/>
        <v>0</v>
      </c>
      <c r="Z31" s="95">
        <f t="shared" si="8"/>
        <v>0</v>
      </c>
      <c r="AA31" s="76">
        <f t="shared" si="40"/>
        <v>0</v>
      </c>
      <c r="AB31" s="95">
        <f t="shared" si="9"/>
        <v>0</v>
      </c>
      <c r="AC31" s="191" t="s">
        <v>435</v>
      </c>
      <c r="AE31" s="8"/>
      <c r="AF31" s="8"/>
      <c r="AG31" s="8"/>
      <c r="AH31" s="8"/>
      <c r="AI31" s="8"/>
      <c r="AJ31" s="8"/>
      <c r="AL31" s="8"/>
    </row>
    <row r="32" spans="1:38" ht="63">
      <c r="A32" s="51" t="s">
        <v>29</v>
      </c>
      <c r="B32" s="52" t="s">
        <v>195</v>
      </c>
      <c r="C32" s="53" t="s">
        <v>25</v>
      </c>
      <c r="D32" s="77">
        <f t="shared" ref="D32" si="41">SUM(D33,D35)</f>
        <v>3.4060000000000001</v>
      </c>
      <c r="E32" s="53">
        <f t="shared" ref="E32" si="42">IF(NOT(SUM(E33,E35)=0),SUM(E33,E35),"нд")</f>
        <v>4.1710000000000003</v>
      </c>
      <c r="F32" s="77">
        <f t="shared" ref="F32" si="43">SUM(F33,F35)</f>
        <v>3.4060000000000001</v>
      </c>
      <c r="G32" s="77">
        <f t="shared" ref="G32:AA32" si="44">SUM(G33,G35)</f>
        <v>0</v>
      </c>
      <c r="H32" s="77">
        <f t="shared" si="44"/>
        <v>0</v>
      </c>
      <c r="I32" s="77">
        <f t="shared" si="44"/>
        <v>0</v>
      </c>
      <c r="J32" s="77">
        <f t="shared" si="44"/>
        <v>0</v>
      </c>
      <c r="K32" s="77">
        <f t="shared" si="44"/>
        <v>0</v>
      </c>
      <c r="L32" s="77">
        <f t="shared" si="44"/>
        <v>0</v>
      </c>
      <c r="M32" s="77">
        <f t="shared" si="44"/>
        <v>0</v>
      </c>
      <c r="N32" s="77">
        <f t="shared" si="44"/>
        <v>0</v>
      </c>
      <c r="O32" s="77">
        <f t="shared" si="44"/>
        <v>0</v>
      </c>
      <c r="P32" s="77">
        <f t="shared" si="44"/>
        <v>0</v>
      </c>
      <c r="Q32" s="77">
        <f t="shared" si="44"/>
        <v>0</v>
      </c>
      <c r="R32" s="77">
        <f t="shared" si="44"/>
        <v>0</v>
      </c>
      <c r="S32" s="77">
        <f t="shared" si="44"/>
        <v>0</v>
      </c>
      <c r="T32" s="91">
        <f t="shared" si="5"/>
        <v>0</v>
      </c>
      <c r="U32" s="77">
        <f t="shared" si="44"/>
        <v>0</v>
      </c>
      <c r="V32" s="91">
        <f t="shared" si="6"/>
        <v>0</v>
      </c>
      <c r="W32" s="77">
        <f t="shared" si="44"/>
        <v>0</v>
      </c>
      <c r="X32" s="91">
        <f t="shared" si="7"/>
        <v>0</v>
      </c>
      <c r="Y32" s="77">
        <f t="shared" si="44"/>
        <v>0</v>
      </c>
      <c r="Z32" s="91">
        <f t="shared" si="8"/>
        <v>0</v>
      </c>
      <c r="AA32" s="77">
        <f t="shared" si="44"/>
        <v>0</v>
      </c>
      <c r="AB32" s="91">
        <f t="shared" si="9"/>
        <v>0</v>
      </c>
      <c r="AC32" s="192" t="s">
        <v>435</v>
      </c>
      <c r="AE32" s="8"/>
      <c r="AF32" s="8"/>
      <c r="AG32" s="8"/>
      <c r="AH32" s="8"/>
      <c r="AI32" s="8"/>
      <c r="AJ32" s="8"/>
      <c r="AL32" s="8"/>
    </row>
    <row r="33" spans="1:38">
      <c r="A33" s="23" t="s">
        <v>30</v>
      </c>
      <c r="B33" s="24" t="s">
        <v>31</v>
      </c>
      <c r="C33" s="17" t="s">
        <v>25</v>
      </c>
      <c r="D33" s="18">
        <f t="shared" ref="D33" si="45">SUM(D34:D34)</f>
        <v>2.1930000000000001</v>
      </c>
      <c r="E33" s="18">
        <f t="shared" ref="E33" si="46">IF(NOT(SUM(E34:E34)=0),SUM(E34:E34),"нд")</f>
        <v>2.9550000000000001</v>
      </c>
      <c r="F33" s="18">
        <f t="shared" ref="F33" si="47">SUM(F34:F34)</f>
        <v>2.1930000000000001</v>
      </c>
      <c r="G33" s="18">
        <f t="shared" ref="G33:AA33" si="48">SUM(G34:G34)</f>
        <v>0</v>
      </c>
      <c r="H33" s="18">
        <f t="shared" si="48"/>
        <v>0</v>
      </c>
      <c r="I33" s="18">
        <f t="shared" si="48"/>
        <v>0</v>
      </c>
      <c r="J33" s="18">
        <f t="shared" si="48"/>
        <v>0</v>
      </c>
      <c r="K33" s="18">
        <f t="shared" si="48"/>
        <v>0</v>
      </c>
      <c r="L33" s="18">
        <f t="shared" si="48"/>
        <v>0</v>
      </c>
      <c r="M33" s="18">
        <f t="shared" si="48"/>
        <v>0</v>
      </c>
      <c r="N33" s="18">
        <f t="shared" si="48"/>
        <v>0</v>
      </c>
      <c r="O33" s="18">
        <f t="shared" si="48"/>
        <v>0</v>
      </c>
      <c r="P33" s="18">
        <f t="shared" si="48"/>
        <v>0</v>
      </c>
      <c r="Q33" s="18">
        <f t="shared" si="48"/>
        <v>0</v>
      </c>
      <c r="R33" s="18">
        <f t="shared" si="48"/>
        <v>0</v>
      </c>
      <c r="S33" s="18">
        <f t="shared" si="48"/>
        <v>0</v>
      </c>
      <c r="T33" s="88">
        <f t="shared" si="5"/>
        <v>0</v>
      </c>
      <c r="U33" s="18">
        <f t="shared" si="48"/>
        <v>0</v>
      </c>
      <c r="V33" s="88">
        <f t="shared" si="6"/>
        <v>0</v>
      </c>
      <c r="W33" s="18">
        <f t="shared" si="48"/>
        <v>0</v>
      </c>
      <c r="X33" s="88">
        <f t="shared" si="7"/>
        <v>0</v>
      </c>
      <c r="Y33" s="18">
        <f t="shared" si="48"/>
        <v>0</v>
      </c>
      <c r="Z33" s="88">
        <f t="shared" si="8"/>
        <v>0</v>
      </c>
      <c r="AA33" s="18">
        <f t="shared" si="48"/>
        <v>0</v>
      </c>
      <c r="AB33" s="88">
        <f t="shared" si="9"/>
        <v>0</v>
      </c>
      <c r="AC33" s="187" t="s">
        <v>435</v>
      </c>
      <c r="AE33" s="8"/>
      <c r="AF33" s="8"/>
      <c r="AG33" s="8"/>
      <c r="AH33" s="8"/>
      <c r="AI33" s="8"/>
      <c r="AJ33" s="8"/>
      <c r="AL33" s="8"/>
    </row>
    <row r="34" spans="1:38" s="103" customFormat="1" ht="156.75" customHeight="1">
      <c r="A34" s="54" t="s">
        <v>196</v>
      </c>
      <c r="B34" s="55" t="s">
        <v>197</v>
      </c>
      <c r="C34" s="56" t="s">
        <v>198</v>
      </c>
      <c r="D34" s="58">
        <v>2.1930000000000001</v>
      </c>
      <c r="E34" s="56">
        <v>2.9550000000000001</v>
      </c>
      <c r="F34" s="58">
        <v>2.1930000000000001</v>
      </c>
      <c r="G34" s="80">
        <f>D34-F34</f>
        <v>0</v>
      </c>
      <c r="H34" s="84">
        <f t="shared" ref="H34:H97" si="49">I34+J34+K34+L34</f>
        <v>0</v>
      </c>
      <c r="I34" s="81">
        <v>0</v>
      </c>
      <c r="J34" s="81">
        <v>0</v>
      </c>
      <c r="K34" s="112">
        <v>0</v>
      </c>
      <c r="L34" s="81">
        <v>0</v>
      </c>
      <c r="M34" s="84">
        <f t="shared" ref="M34:M96" si="50">N34+O34+P34+Q34</f>
        <v>0</v>
      </c>
      <c r="N34" s="81">
        <v>0</v>
      </c>
      <c r="O34" s="81">
        <v>0</v>
      </c>
      <c r="P34" s="112">
        <v>0</v>
      </c>
      <c r="Q34" s="81">
        <v>0</v>
      </c>
      <c r="R34" s="81">
        <v>0</v>
      </c>
      <c r="S34" s="92">
        <f>M34-H34</f>
        <v>0</v>
      </c>
      <c r="T34" s="93">
        <f>IF(M34&gt;0,(IF((SUM(H34)=0), 1,(M34/SUM(H34)-1))),(IF((SUM(H34)=0), 0,(M34/SUM(H34)-1))))</f>
        <v>0</v>
      </c>
      <c r="U34" s="92">
        <f>N34-I34</f>
        <v>0</v>
      </c>
      <c r="V34" s="93">
        <f>IF(N34&gt;0,(IF((SUM(I34)=0), 1,(N34/SUM(I34)-1))),(IF((SUM(I34)=0), 0,(N34/SUM(I34)-1))))</f>
        <v>0</v>
      </c>
      <c r="W34" s="92">
        <f>O34-J34</f>
        <v>0</v>
      </c>
      <c r="X34" s="93">
        <f>IF(O34&gt;0,(IF((SUM(J34)=0), 1,(O34/SUM(J34)-1))),(IF((SUM(J34)=0), 0,(O34/SUM(J34)-1))))</f>
        <v>0</v>
      </c>
      <c r="Y34" s="92">
        <f>P34-K34</f>
        <v>0</v>
      </c>
      <c r="Z34" s="93">
        <f>IF(P34&gt;0,(IF((SUM(K34)=0), 1,(P34/SUM(K34)-1))),(IF((SUM(K34)=0), 0,(P34/SUM(K34)-1))))</f>
        <v>0</v>
      </c>
      <c r="AA34" s="92">
        <f>Q34-L34</f>
        <v>0</v>
      </c>
      <c r="AB34" s="93">
        <f>IF(Q34&gt;0,(IF((SUM(L34)=0), 1,(Q34/SUM(L34)-1))),(IF((SUM(L34)=0), 0,(Q34/SUM(L34)-1))))</f>
        <v>0</v>
      </c>
      <c r="AC34" s="193" t="s">
        <v>454</v>
      </c>
    </row>
    <row r="35" spans="1:38">
      <c r="A35" s="33" t="s">
        <v>50</v>
      </c>
      <c r="B35" s="38" t="s">
        <v>74</v>
      </c>
      <c r="C35" s="35" t="s">
        <v>25</v>
      </c>
      <c r="D35" s="19">
        <f t="shared" ref="D35" si="51">SUM(D36,D37)</f>
        <v>1.2130000000000001</v>
      </c>
      <c r="E35" s="19">
        <f t="shared" ref="E35" si="52">IF(NOT(SUM(E36:E37)=0),SUM(E36:E37),"нд")</f>
        <v>1.216</v>
      </c>
      <c r="F35" s="19">
        <f t="shared" ref="F35" si="53">SUM(F36,F37)</f>
        <v>1.2130000000000001</v>
      </c>
      <c r="G35" s="19">
        <f t="shared" ref="G35:AA35" si="54">SUM(G36,G37)</f>
        <v>0</v>
      </c>
      <c r="H35" s="19">
        <f t="shared" si="54"/>
        <v>0</v>
      </c>
      <c r="I35" s="19">
        <f t="shared" si="54"/>
        <v>0</v>
      </c>
      <c r="J35" s="19">
        <f t="shared" si="54"/>
        <v>0</v>
      </c>
      <c r="K35" s="19">
        <f t="shared" si="54"/>
        <v>0</v>
      </c>
      <c r="L35" s="19">
        <f t="shared" si="54"/>
        <v>0</v>
      </c>
      <c r="M35" s="19">
        <f t="shared" si="54"/>
        <v>0</v>
      </c>
      <c r="N35" s="19">
        <f t="shared" si="54"/>
        <v>0</v>
      </c>
      <c r="O35" s="19">
        <f t="shared" si="54"/>
        <v>0</v>
      </c>
      <c r="P35" s="19">
        <f t="shared" si="54"/>
        <v>0</v>
      </c>
      <c r="Q35" s="19">
        <f t="shared" si="54"/>
        <v>0</v>
      </c>
      <c r="R35" s="19">
        <f t="shared" si="54"/>
        <v>0</v>
      </c>
      <c r="S35" s="19">
        <f t="shared" si="54"/>
        <v>0</v>
      </c>
      <c r="T35" s="89">
        <f t="shared" si="5"/>
        <v>0</v>
      </c>
      <c r="U35" s="19">
        <f t="shared" si="54"/>
        <v>0</v>
      </c>
      <c r="V35" s="89">
        <f t="shared" ref="V35:V98" si="55">IF(N35&gt;0,(IF((SUM(I35)=0), 1,(N35/SUM(I35)-1))),(IF((SUM(I35)=0), 0,(N35/SUM(I35)-1))))</f>
        <v>0</v>
      </c>
      <c r="W35" s="19">
        <f t="shared" si="54"/>
        <v>0</v>
      </c>
      <c r="X35" s="89">
        <f t="shared" si="7"/>
        <v>0</v>
      </c>
      <c r="Y35" s="19">
        <f t="shared" si="54"/>
        <v>0</v>
      </c>
      <c r="Z35" s="89">
        <f t="shared" si="8"/>
        <v>0</v>
      </c>
      <c r="AA35" s="19">
        <f t="shared" si="54"/>
        <v>0</v>
      </c>
      <c r="AB35" s="89">
        <f t="shared" si="9"/>
        <v>0</v>
      </c>
      <c r="AC35" s="188" t="s">
        <v>435</v>
      </c>
      <c r="AE35" s="8"/>
      <c r="AF35" s="8"/>
      <c r="AG35" s="8"/>
      <c r="AH35" s="8"/>
      <c r="AI35" s="8"/>
      <c r="AJ35" s="8"/>
      <c r="AL35" s="8"/>
    </row>
    <row r="36" spans="1:38" ht="55.5" customHeight="1">
      <c r="A36" s="26" t="s">
        <v>199</v>
      </c>
      <c r="B36" s="57" t="s">
        <v>168</v>
      </c>
      <c r="C36" s="58" t="s">
        <v>169</v>
      </c>
      <c r="D36" s="100">
        <v>0.224</v>
      </c>
      <c r="E36" s="100" t="s">
        <v>26</v>
      </c>
      <c r="F36" s="106">
        <v>0.224</v>
      </c>
      <c r="G36" s="102">
        <f t="shared" ref="G36:G37" si="56">D36-F36</f>
        <v>0</v>
      </c>
      <c r="H36" s="41">
        <f t="shared" si="49"/>
        <v>0</v>
      </c>
      <c r="I36" s="29">
        <v>0</v>
      </c>
      <c r="J36" s="29">
        <v>0</v>
      </c>
      <c r="K36" s="86">
        <v>0</v>
      </c>
      <c r="L36" s="29">
        <v>0</v>
      </c>
      <c r="M36" s="41">
        <f t="shared" si="50"/>
        <v>0</v>
      </c>
      <c r="N36" s="29">
        <v>0</v>
      </c>
      <c r="O36" s="29">
        <v>0</v>
      </c>
      <c r="P36" s="86">
        <v>0</v>
      </c>
      <c r="Q36" s="29">
        <v>0</v>
      </c>
      <c r="R36" s="105">
        <f>G36-M36</f>
        <v>0</v>
      </c>
      <c r="S36" s="30">
        <f t="shared" ref="S36:S83" si="57">M36-H36</f>
        <v>0</v>
      </c>
      <c r="T36" s="94">
        <f>IF(M36&gt;0,(IF((SUM(H36)=0), 1,(M36/SUM(H36)-1))),(IF((SUM(H36)=0), 0,(M36/SUM(H36)-1))))</f>
        <v>0</v>
      </c>
      <c r="U36" s="30">
        <f t="shared" ref="U36:U83" si="58">N36-I36</f>
        <v>0</v>
      </c>
      <c r="V36" s="94">
        <f t="shared" si="55"/>
        <v>0</v>
      </c>
      <c r="W36" s="30">
        <f t="shared" ref="W36:W83" si="59">O36-J36</f>
        <v>0</v>
      </c>
      <c r="X36" s="94">
        <f t="shared" si="7"/>
        <v>0</v>
      </c>
      <c r="Y36" s="30">
        <f t="shared" ref="Y36:Y83" si="60">P36-K36</f>
        <v>0</v>
      </c>
      <c r="Z36" s="94">
        <f t="shared" si="8"/>
        <v>0</v>
      </c>
      <c r="AA36" s="30">
        <f t="shared" ref="AA36:AA83" si="61">Q36-L36</f>
        <v>0</v>
      </c>
      <c r="AB36" s="94">
        <f t="shared" si="9"/>
        <v>0</v>
      </c>
      <c r="AC36" s="194" t="s">
        <v>454</v>
      </c>
      <c r="AE36" s="8"/>
      <c r="AF36" s="8"/>
      <c r="AG36" s="8"/>
      <c r="AH36" s="8"/>
      <c r="AI36" s="8"/>
      <c r="AJ36" s="8"/>
      <c r="AL36" s="8"/>
    </row>
    <row r="37" spans="1:38" s="103" customFormat="1" ht="94.5">
      <c r="A37" s="54" t="s">
        <v>200</v>
      </c>
      <c r="B37" s="59" t="s">
        <v>201</v>
      </c>
      <c r="C37" s="56" t="s">
        <v>202</v>
      </c>
      <c r="D37" s="58">
        <v>0.98899999999999999</v>
      </c>
      <c r="E37" s="56">
        <v>1.216</v>
      </c>
      <c r="F37" s="58">
        <v>0.98899999999999999</v>
      </c>
      <c r="G37" s="80">
        <f t="shared" si="56"/>
        <v>0</v>
      </c>
      <c r="H37" s="84">
        <f t="shared" si="49"/>
        <v>0</v>
      </c>
      <c r="I37" s="81">
        <v>0</v>
      </c>
      <c r="J37" s="81">
        <v>0</v>
      </c>
      <c r="K37" s="112">
        <v>0</v>
      </c>
      <c r="L37" s="81">
        <v>0</v>
      </c>
      <c r="M37" s="84">
        <f t="shared" si="50"/>
        <v>0</v>
      </c>
      <c r="N37" s="81">
        <v>0</v>
      </c>
      <c r="O37" s="81">
        <v>0</v>
      </c>
      <c r="P37" s="112">
        <v>0</v>
      </c>
      <c r="Q37" s="81">
        <v>0</v>
      </c>
      <c r="R37" s="81">
        <v>0</v>
      </c>
      <c r="S37" s="92">
        <f t="shared" si="57"/>
        <v>0</v>
      </c>
      <c r="T37" s="93">
        <f t="shared" si="5"/>
        <v>0</v>
      </c>
      <c r="U37" s="92">
        <f t="shared" si="58"/>
        <v>0</v>
      </c>
      <c r="V37" s="93">
        <f>IF(N37&gt;0,(IF((SUM(I37)=0), 1,(N37/SUM(I37)-1))),(IF((SUM(I37)=0), 0,(N37/SUM(I37)-1))))</f>
        <v>0</v>
      </c>
      <c r="W37" s="92">
        <f t="shared" si="59"/>
        <v>0</v>
      </c>
      <c r="X37" s="93">
        <f>IF(O37&gt;0,(IF((SUM(J37)=0), 1,(O37/SUM(J37)-1))),(IF((SUM(J37)=0), 0,(O37/SUM(J37)-1))))</f>
        <v>0</v>
      </c>
      <c r="Y37" s="92">
        <f t="shared" si="60"/>
        <v>0</v>
      </c>
      <c r="Z37" s="93">
        <f>IF(P37&gt;0,(IF((SUM(K37)=0), 1,(P37/SUM(K37)-1))),(IF((SUM(K37)=0), 0,(P37/SUM(K37)-1))))</f>
        <v>0</v>
      </c>
      <c r="AA37" s="92">
        <f t="shared" si="61"/>
        <v>0</v>
      </c>
      <c r="AB37" s="93">
        <f>IF(Q37&gt;0,(IF((SUM(L37)=0), 1,(Q37/SUM(L37)-1))),(IF((SUM(L37)=0), 0,(Q37/SUM(L37)-1))))</f>
        <v>0</v>
      </c>
      <c r="AC37" s="194" t="s">
        <v>454</v>
      </c>
    </row>
    <row r="38" spans="1:38" ht="63">
      <c r="A38" s="51" t="s">
        <v>55</v>
      </c>
      <c r="B38" s="52" t="s">
        <v>203</v>
      </c>
      <c r="C38" s="53" t="s">
        <v>25</v>
      </c>
      <c r="D38" s="77">
        <f t="shared" ref="D38" si="62">SUM(D39)</f>
        <v>8.2110000000000003</v>
      </c>
      <c r="E38" s="53">
        <f t="shared" ref="E38" si="63">IF(NOT(SUM(E39)=0),SUM(E39),"нд")</f>
        <v>13.359000000000002</v>
      </c>
      <c r="F38" s="77">
        <f t="shared" ref="F38" si="64">SUM(F39)</f>
        <v>8.2110000000000003</v>
      </c>
      <c r="G38" s="77">
        <f t="shared" ref="G38:AA38" si="65">SUM(G39)</f>
        <v>0</v>
      </c>
      <c r="H38" s="77">
        <f t="shared" si="65"/>
        <v>0</v>
      </c>
      <c r="I38" s="77">
        <f t="shared" si="65"/>
        <v>0</v>
      </c>
      <c r="J38" s="77">
        <f t="shared" si="65"/>
        <v>0</v>
      </c>
      <c r="K38" s="77">
        <f t="shared" si="65"/>
        <v>0</v>
      </c>
      <c r="L38" s="77">
        <f t="shared" si="65"/>
        <v>0</v>
      </c>
      <c r="M38" s="77">
        <f t="shared" si="65"/>
        <v>0</v>
      </c>
      <c r="N38" s="77">
        <f t="shared" si="65"/>
        <v>0</v>
      </c>
      <c r="O38" s="77">
        <f t="shared" si="65"/>
        <v>0</v>
      </c>
      <c r="P38" s="77">
        <f t="shared" si="65"/>
        <v>0</v>
      </c>
      <c r="Q38" s="77">
        <f t="shared" si="65"/>
        <v>0</v>
      </c>
      <c r="R38" s="77">
        <f t="shared" si="65"/>
        <v>0</v>
      </c>
      <c r="S38" s="77">
        <f t="shared" si="65"/>
        <v>0</v>
      </c>
      <c r="T38" s="91">
        <f t="shared" si="5"/>
        <v>0</v>
      </c>
      <c r="U38" s="77">
        <f t="shared" si="65"/>
        <v>0</v>
      </c>
      <c r="V38" s="91">
        <f t="shared" si="55"/>
        <v>0</v>
      </c>
      <c r="W38" s="77">
        <f t="shared" si="65"/>
        <v>0</v>
      </c>
      <c r="X38" s="91">
        <f t="shared" si="7"/>
        <v>0</v>
      </c>
      <c r="Y38" s="77">
        <f t="shared" si="65"/>
        <v>0</v>
      </c>
      <c r="Z38" s="91">
        <f t="shared" si="8"/>
        <v>0</v>
      </c>
      <c r="AA38" s="77">
        <f t="shared" si="65"/>
        <v>0</v>
      </c>
      <c r="AB38" s="91">
        <f t="shared" si="9"/>
        <v>0</v>
      </c>
      <c r="AC38" s="192" t="s">
        <v>435</v>
      </c>
      <c r="AE38" s="8"/>
      <c r="AF38" s="8"/>
      <c r="AG38" s="8"/>
      <c r="AH38" s="8"/>
      <c r="AI38" s="8"/>
      <c r="AJ38" s="8"/>
      <c r="AL38" s="8"/>
    </row>
    <row r="39" spans="1:38">
      <c r="A39" s="33" t="s">
        <v>204</v>
      </c>
      <c r="B39" s="38" t="s">
        <v>74</v>
      </c>
      <c r="C39" s="35" t="s">
        <v>25</v>
      </c>
      <c r="D39" s="19">
        <f t="shared" ref="D39" si="66">SUM(D40:D42)</f>
        <v>8.2110000000000003</v>
      </c>
      <c r="E39" s="19">
        <f t="shared" ref="E39" si="67">IF(NOT(SUM(E40:E42)=0),SUM(E40:E42),"нд")</f>
        <v>13.359000000000002</v>
      </c>
      <c r="F39" s="19">
        <f t="shared" ref="F39" si="68">SUM(F40:F42)</f>
        <v>8.2110000000000003</v>
      </c>
      <c r="G39" s="19">
        <f t="shared" ref="G39:AA39" si="69">SUM(G40:G42)</f>
        <v>0</v>
      </c>
      <c r="H39" s="19">
        <f t="shared" si="69"/>
        <v>0</v>
      </c>
      <c r="I39" s="19">
        <f t="shared" si="69"/>
        <v>0</v>
      </c>
      <c r="J39" s="19">
        <f t="shared" si="69"/>
        <v>0</v>
      </c>
      <c r="K39" s="19">
        <f t="shared" si="69"/>
        <v>0</v>
      </c>
      <c r="L39" s="19">
        <f t="shared" si="69"/>
        <v>0</v>
      </c>
      <c r="M39" s="19">
        <f t="shared" si="69"/>
        <v>0</v>
      </c>
      <c r="N39" s="19">
        <f t="shared" si="69"/>
        <v>0</v>
      </c>
      <c r="O39" s="19">
        <f t="shared" si="69"/>
        <v>0</v>
      </c>
      <c r="P39" s="19">
        <f t="shared" si="69"/>
        <v>0</v>
      </c>
      <c r="Q39" s="19">
        <f t="shared" si="69"/>
        <v>0</v>
      </c>
      <c r="R39" s="19">
        <f t="shared" si="69"/>
        <v>0</v>
      </c>
      <c r="S39" s="19">
        <f t="shared" si="69"/>
        <v>0</v>
      </c>
      <c r="T39" s="89">
        <f>IF(M39&gt;0,(IF((SUM(H39)=0), 1,(M39/SUM(H39)-1))),(IF((SUM(H39)=0), 0,(M39/SUM(H39)-1))))</f>
        <v>0</v>
      </c>
      <c r="U39" s="19">
        <f t="shared" si="69"/>
        <v>0</v>
      </c>
      <c r="V39" s="89">
        <f t="shared" si="55"/>
        <v>0</v>
      </c>
      <c r="W39" s="19">
        <f t="shared" si="69"/>
        <v>0</v>
      </c>
      <c r="X39" s="89">
        <f t="shared" si="7"/>
        <v>0</v>
      </c>
      <c r="Y39" s="19">
        <f t="shared" si="69"/>
        <v>0</v>
      </c>
      <c r="Z39" s="89">
        <f t="shared" si="8"/>
        <v>0</v>
      </c>
      <c r="AA39" s="19">
        <f t="shared" si="69"/>
        <v>0</v>
      </c>
      <c r="AB39" s="89">
        <f t="shared" si="9"/>
        <v>0</v>
      </c>
      <c r="AC39" s="188" t="s">
        <v>435</v>
      </c>
      <c r="AE39" s="8"/>
      <c r="AF39" s="8"/>
      <c r="AG39" s="8"/>
      <c r="AH39" s="8"/>
      <c r="AI39" s="8"/>
      <c r="AJ39" s="8"/>
      <c r="AL39" s="8"/>
    </row>
    <row r="40" spans="1:38" ht="71.25" customHeight="1">
      <c r="A40" s="26" t="s">
        <v>205</v>
      </c>
      <c r="B40" s="57" t="s">
        <v>170</v>
      </c>
      <c r="C40" s="58" t="s">
        <v>171</v>
      </c>
      <c r="D40" s="100">
        <v>7.48</v>
      </c>
      <c r="E40" s="100" t="s">
        <v>26</v>
      </c>
      <c r="F40" s="106">
        <v>7.48</v>
      </c>
      <c r="G40" s="102">
        <f t="shared" ref="G40:G42" si="70">D40-F40</f>
        <v>0</v>
      </c>
      <c r="H40" s="41">
        <f t="shared" si="49"/>
        <v>0</v>
      </c>
      <c r="I40" s="29">
        <v>0</v>
      </c>
      <c r="J40" s="29">
        <v>0</v>
      </c>
      <c r="K40" s="112">
        <v>0</v>
      </c>
      <c r="L40" s="29">
        <v>0</v>
      </c>
      <c r="M40" s="41">
        <f t="shared" si="50"/>
        <v>0</v>
      </c>
      <c r="N40" s="29">
        <v>0</v>
      </c>
      <c r="O40" s="29">
        <v>0</v>
      </c>
      <c r="P40" s="112">
        <v>0</v>
      </c>
      <c r="Q40" s="29">
        <v>0</v>
      </c>
      <c r="R40" s="105">
        <f>G40-M40</f>
        <v>0</v>
      </c>
      <c r="S40" s="30">
        <f t="shared" si="57"/>
        <v>0</v>
      </c>
      <c r="T40" s="94">
        <f t="shared" si="5"/>
        <v>0</v>
      </c>
      <c r="U40" s="30">
        <f t="shared" si="58"/>
        <v>0</v>
      </c>
      <c r="V40" s="94">
        <f t="shared" si="55"/>
        <v>0</v>
      </c>
      <c r="W40" s="30">
        <f t="shared" si="59"/>
        <v>0</v>
      </c>
      <c r="X40" s="94">
        <f t="shared" si="7"/>
        <v>0</v>
      </c>
      <c r="Y40" s="30">
        <f t="shared" si="60"/>
        <v>0</v>
      </c>
      <c r="Z40" s="94">
        <f t="shared" si="8"/>
        <v>0</v>
      </c>
      <c r="AA40" s="30">
        <f t="shared" si="61"/>
        <v>0</v>
      </c>
      <c r="AB40" s="94">
        <f t="shared" si="9"/>
        <v>0</v>
      </c>
      <c r="AC40" s="194" t="s">
        <v>454</v>
      </c>
      <c r="AE40" s="8"/>
      <c r="AF40" s="8"/>
      <c r="AG40" s="8"/>
      <c r="AH40" s="8"/>
      <c r="AI40" s="8"/>
      <c r="AJ40" s="8"/>
      <c r="AL40" s="8"/>
    </row>
    <row r="41" spans="1:38" s="8" customFormat="1" ht="147" customHeight="1">
      <c r="A41" s="26" t="s">
        <v>206</v>
      </c>
      <c r="B41" s="57" t="s">
        <v>207</v>
      </c>
      <c r="C41" s="58" t="s">
        <v>208</v>
      </c>
      <c r="D41" s="58">
        <v>0.65600000000000003</v>
      </c>
      <c r="E41" s="58">
        <v>12.021000000000001</v>
      </c>
      <c r="F41" s="58">
        <v>0.65600000000000003</v>
      </c>
      <c r="G41" s="102">
        <f t="shared" si="70"/>
        <v>0</v>
      </c>
      <c r="H41" s="107">
        <f t="shared" si="49"/>
        <v>0</v>
      </c>
      <c r="I41" s="108">
        <v>0</v>
      </c>
      <c r="J41" s="108">
        <v>0</v>
      </c>
      <c r="K41" s="112">
        <v>0</v>
      </c>
      <c r="L41" s="108">
        <v>0</v>
      </c>
      <c r="M41" s="107">
        <f t="shared" si="50"/>
        <v>0</v>
      </c>
      <c r="N41" s="108">
        <v>0</v>
      </c>
      <c r="O41" s="108">
        <v>0</v>
      </c>
      <c r="P41" s="112">
        <v>0</v>
      </c>
      <c r="Q41" s="108">
        <v>0</v>
      </c>
      <c r="R41" s="108">
        <f>G41-M41</f>
        <v>0</v>
      </c>
      <c r="S41" s="134">
        <f t="shared" si="57"/>
        <v>0</v>
      </c>
      <c r="T41" s="135">
        <f t="shared" si="5"/>
        <v>0</v>
      </c>
      <c r="U41" s="134">
        <f t="shared" si="58"/>
        <v>0</v>
      </c>
      <c r="V41" s="135">
        <f t="shared" si="55"/>
        <v>0</v>
      </c>
      <c r="W41" s="134">
        <f t="shared" si="59"/>
        <v>0</v>
      </c>
      <c r="X41" s="135">
        <f t="shared" si="7"/>
        <v>0</v>
      </c>
      <c r="Y41" s="134">
        <f t="shared" si="60"/>
        <v>0</v>
      </c>
      <c r="Z41" s="135">
        <f t="shared" si="8"/>
        <v>0</v>
      </c>
      <c r="AA41" s="134">
        <f t="shared" si="61"/>
        <v>0</v>
      </c>
      <c r="AB41" s="135">
        <f t="shared" si="9"/>
        <v>0</v>
      </c>
      <c r="AC41" s="194" t="s">
        <v>454</v>
      </c>
    </row>
    <row r="42" spans="1:38" s="8" customFormat="1" ht="70.5" customHeight="1">
      <c r="A42" s="26" t="s">
        <v>209</v>
      </c>
      <c r="B42" s="57" t="s">
        <v>210</v>
      </c>
      <c r="C42" s="58" t="s">
        <v>211</v>
      </c>
      <c r="D42" s="58">
        <v>7.4999999999999997E-2</v>
      </c>
      <c r="E42" s="58">
        <v>1.3380000000000001</v>
      </c>
      <c r="F42" s="58">
        <v>7.4999999999999997E-2</v>
      </c>
      <c r="G42" s="102">
        <f t="shared" si="70"/>
        <v>0</v>
      </c>
      <c r="H42" s="107">
        <f t="shared" si="49"/>
        <v>0</v>
      </c>
      <c r="I42" s="108">
        <v>0</v>
      </c>
      <c r="J42" s="108">
        <v>0</v>
      </c>
      <c r="K42" s="112">
        <v>0</v>
      </c>
      <c r="L42" s="108">
        <v>0</v>
      </c>
      <c r="M42" s="107">
        <f t="shared" si="50"/>
        <v>0</v>
      </c>
      <c r="N42" s="108">
        <v>0</v>
      </c>
      <c r="O42" s="108">
        <v>0</v>
      </c>
      <c r="P42" s="112">
        <v>0</v>
      </c>
      <c r="Q42" s="108">
        <v>0</v>
      </c>
      <c r="R42" s="108">
        <f>G42-M42</f>
        <v>0</v>
      </c>
      <c r="S42" s="134">
        <f t="shared" si="57"/>
        <v>0</v>
      </c>
      <c r="T42" s="135">
        <f t="shared" si="5"/>
        <v>0</v>
      </c>
      <c r="U42" s="134">
        <f t="shared" si="58"/>
        <v>0</v>
      </c>
      <c r="V42" s="135">
        <f t="shared" si="55"/>
        <v>0</v>
      </c>
      <c r="W42" s="134">
        <f t="shared" si="59"/>
        <v>0</v>
      </c>
      <c r="X42" s="135">
        <f t="shared" si="7"/>
        <v>0</v>
      </c>
      <c r="Y42" s="134">
        <f t="shared" si="60"/>
        <v>0</v>
      </c>
      <c r="Z42" s="135">
        <f t="shared" si="8"/>
        <v>0</v>
      </c>
      <c r="AA42" s="134">
        <f t="shared" si="61"/>
        <v>0</v>
      </c>
      <c r="AB42" s="135">
        <f t="shared" si="9"/>
        <v>0</v>
      </c>
      <c r="AC42" s="194" t="s">
        <v>454</v>
      </c>
    </row>
    <row r="43" spans="1:38" ht="47.25" customHeight="1">
      <c r="A43" s="51" t="s">
        <v>212</v>
      </c>
      <c r="B43" s="52" t="s">
        <v>213</v>
      </c>
      <c r="C43" s="53" t="s">
        <v>25</v>
      </c>
      <c r="D43" s="78">
        <f t="shared" ref="D43" si="71">SUM(D44)</f>
        <v>0</v>
      </c>
      <c r="E43" s="53" t="str">
        <f t="shared" ref="E43" si="72">IF(NOT(SUM(E44)=0),SUM(E44),"нд")</f>
        <v>нд</v>
      </c>
      <c r="F43" s="78">
        <f t="shared" ref="F43" si="73">SUM(F44)</f>
        <v>0</v>
      </c>
      <c r="G43" s="78">
        <f t="shared" ref="G43:AA43" si="74">SUM(G44)</f>
        <v>0</v>
      </c>
      <c r="H43" s="78">
        <f t="shared" si="74"/>
        <v>0</v>
      </c>
      <c r="I43" s="78">
        <f t="shared" si="74"/>
        <v>0</v>
      </c>
      <c r="J43" s="78">
        <f t="shared" si="74"/>
        <v>0</v>
      </c>
      <c r="K43" s="78">
        <f t="shared" si="74"/>
        <v>0</v>
      </c>
      <c r="L43" s="78">
        <f t="shared" si="74"/>
        <v>0</v>
      </c>
      <c r="M43" s="78">
        <f t="shared" si="74"/>
        <v>0</v>
      </c>
      <c r="N43" s="78">
        <f t="shared" si="74"/>
        <v>0</v>
      </c>
      <c r="O43" s="78">
        <f t="shared" si="74"/>
        <v>0</v>
      </c>
      <c r="P43" s="78">
        <f t="shared" si="74"/>
        <v>0</v>
      </c>
      <c r="Q43" s="78">
        <f t="shared" si="74"/>
        <v>0</v>
      </c>
      <c r="R43" s="78">
        <f t="shared" si="74"/>
        <v>0</v>
      </c>
      <c r="S43" s="78">
        <f t="shared" si="74"/>
        <v>0</v>
      </c>
      <c r="T43" s="91">
        <f t="shared" si="5"/>
        <v>0</v>
      </c>
      <c r="U43" s="78">
        <f t="shared" si="74"/>
        <v>0</v>
      </c>
      <c r="V43" s="91">
        <f t="shared" si="55"/>
        <v>0</v>
      </c>
      <c r="W43" s="78">
        <f t="shared" si="74"/>
        <v>0</v>
      </c>
      <c r="X43" s="91">
        <f t="shared" si="7"/>
        <v>0</v>
      </c>
      <c r="Y43" s="78">
        <f t="shared" si="74"/>
        <v>0</v>
      </c>
      <c r="Z43" s="91">
        <f t="shared" si="8"/>
        <v>0</v>
      </c>
      <c r="AA43" s="78">
        <f t="shared" si="74"/>
        <v>0</v>
      </c>
      <c r="AB43" s="91">
        <f t="shared" si="9"/>
        <v>0</v>
      </c>
      <c r="AC43" s="192" t="s">
        <v>435</v>
      </c>
      <c r="AE43" s="8"/>
      <c r="AF43" s="8"/>
      <c r="AG43" s="8"/>
      <c r="AH43" s="8"/>
      <c r="AI43" s="8"/>
      <c r="AJ43" s="8"/>
      <c r="AL43" s="8"/>
    </row>
    <row r="44" spans="1:38">
      <c r="A44" s="42" t="s">
        <v>26</v>
      </c>
      <c r="B44" s="42" t="s">
        <v>26</v>
      </c>
      <c r="C44" s="42" t="s">
        <v>26</v>
      </c>
      <c r="D44" s="102">
        <v>0</v>
      </c>
      <c r="E44" s="42" t="s">
        <v>26</v>
      </c>
      <c r="F44" s="102">
        <v>0</v>
      </c>
      <c r="G44" s="102">
        <f t="shared" ref="G44" si="75">D44-F44</f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105">
        <f>G44-M44</f>
        <v>0</v>
      </c>
      <c r="S44" s="30">
        <f t="shared" ref="S44" si="76">M44-H44</f>
        <v>0</v>
      </c>
      <c r="T44" s="94">
        <f t="shared" si="5"/>
        <v>0</v>
      </c>
      <c r="U44" s="30">
        <f t="shared" ref="U44" si="77">N44-I44</f>
        <v>0</v>
      </c>
      <c r="V44" s="94">
        <f t="shared" si="55"/>
        <v>0</v>
      </c>
      <c r="W44" s="30">
        <f t="shared" ref="W44" si="78">O44-J44</f>
        <v>0</v>
      </c>
      <c r="X44" s="94">
        <f t="shared" si="7"/>
        <v>0</v>
      </c>
      <c r="Y44" s="30">
        <f t="shared" ref="Y44" si="79">P44-K44</f>
        <v>0</v>
      </c>
      <c r="Z44" s="94">
        <f t="shared" si="8"/>
        <v>0</v>
      </c>
      <c r="AA44" s="30">
        <f t="shared" ref="AA44" si="80">Q44-L44</f>
        <v>0</v>
      </c>
      <c r="AB44" s="94">
        <f t="shared" si="9"/>
        <v>0</v>
      </c>
      <c r="AC44" s="194" t="s">
        <v>454</v>
      </c>
      <c r="AE44" s="8"/>
      <c r="AF44" s="8"/>
      <c r="AG44" s="8"/>
      <c r="AH44" s="8"/>
      <c r="AI44" s="8"/>
      <c r="AJ44" s="8"/>
      <c r="AL44" s="8"/>
    </row>
    <row r="45" spans="1:38" ht="47.25">
      <c r="A45" s="48" t="s">
        <v>214</v>
      </c>
      <c r="B45" s="49" t="s">
        <v>215</v>
      </c>
      <c r="C45" s="50" t="s">
        <v>25</v>
      </c>
      <c r="D45" s="76">
        <f t="shared" ref="D45" si="81">SUM(D46,D48)</f>
        <v>0</v>
      </c>
      <c r="E45" s="76" t="str">
        <f t="shared" ref="E45" si="82">IF(NOT(SUM(E46,E48)=0),SUM(E46,E48),"нд")</f>
        <v>нд</v>
      </c>
      <c r="F45" s="76">
        <f t="shared" ref="F45" si="83">SUM(F46,F48)</f>
        <v>0</v>
      </c>
      <c r="G45" s="76">
        <f t="shared" ref="G45:AA45" si="84">SUM(G46,G48)</f>
        <v>0</v>
      </c>
      <c r="H45" s="76">
        <f t="shared" si="84"/>
        <v>0</v>
      </c>
      <c r="I45" s="76">
        <f t="shared" si="84"/>
        <v>0</v>
      </c>
      <c r="J45" s="76">
        <f t="shared" si="84"/>
        <v>0</v>
      </c>
      <c r="K45" s="76">
        <f t="shared" si="84"/>
        <v>0</v>
      </c>
      <c r="L45" s="76">
        <f t="shared" si="84"/>
        <v>0</v>
      </c>
      <c r="M45" s="76">
        <f t="shared" si="84"/>
        <v>0</v>
      </c>
      <c r="N45" s="76">
        <f t="shared" si="84"/>
        <v>0</v>
      </c>
      <c r="O45" s="76">
        <f t="shared" si="84"/>
        <v>0</v>
      </c>
      <c r="P45" s="76">
        <f t="shared" si="84"/>
        <v>0</v>
      </c>
      <c r="Q45" s="76">
        <f t="shared" si="84"/>
        <v>0</v>
      </c>
      <c r="R45" s="76">
        <f t="shared" si="84"/>
        <v>0</v>
      </c>
      <c r="S45" s="76">
        <f t="shared" si="84"/>
        <v>0</v>
      </c>
      <c r="T45" s="95">
        <f t="shared" si="5"/>
        <v>0</v>
      </c>
      <c r="U45" s="76">
        <f t="shared" si="84"/>
        <v>0</v>
      </c>
      <c r="V45" s="95">
        <f t="shared" si="55"/>
        <v>0</v>
      </c>
      <c r="W45" s="76">
        <f t="shared" si="84"/>
        <v>0</v>
      </c>
      <c r="X45" s="95">
        <f t="shared" si="7"/>
        <v>0</v>
      </c>
      <c r="Y45" s="76">
        <f t="shared" si="84"/>
        <v>0</v>
      </c>
      <c r="Z45" s="95">
        <f t="shared" si="8"/>
        <v>0</v>
      </c>
      <c r="AA45" s="76">
        <f t="shared" si="84"/>
        <v>0</v>
      </c>
      <c r="AB45" s="95">
        <f t="shared" si="9"/>
        <v>0</v>
      </c>
      <c r="AC45" s="191" t="s">
        <v>435</v>
      </c>
      <c r="AE45" s="8"/>
      <c r="AF45" s="8"/>
      <c r="AG45" s="8"/>
      <c r="AH45" s="8"/>
      <c r="AI45" s="8"/>
      <c r="AJ45" s="8"/>
      <c r="AL45" s="8"/>
    </row>
    <row r="46" spans="1:38" ht="78.75" customHeight="1">
      <c r="A46" s="51" t="s">
        <v>216</v>
      </c>
      <c r="B46" s="52" t="s">
        <v>217</v>
      </c>
      <c r="C46" s="53" t="s">
        <v>25</v>
      </c>
      <c r="D46" s="78">
        <f t="shared" ref="D46" si="85">SUM(D47)</f>
        <v>0</v>
      </c>
      <c r="E46" s="53" t="str">
        <f t="shared" ref="E46" si="86">IF(NOT(SUM(E47)=0),SUM(E47),"нд")</f>
        <v>нд</v>
      </c>
      <c r="F46" s="78">
        <f t="shared" ref="F46" si="87">SUM(F47)</f>
        <v>0</v>
      </c>
      <c r="G46" s="78">
        <f t="shared" ref="G46:AA46" si="88">SUM(G47)</f>
        <v>0</v>
      </c>
      <c r="H46" s="78">
        <f t="shared" si="88"/>
        <v>0</v>
      </c>
      <c r="I46" s="78">
        <f t="shared" si="88"/>
        <v>0</v>
      </c>
      <c r="J46" s="78">
        <f t="shared" si="88"/>
        <v>0</v>
      </c>
      <c r="K46" s="78">
        <f t="shared" si="88"/>
        <v>0</v>
      </c>
      <c r="L46" s="78">
        <f t="shared" si="88"/>
        <v>0</v>
      </c>
      <c r="M46" s="78">
        <f t="shared" si="88"/>
        <v>0</v>
      </c>
      <c r="N46" s="78">
        <f t="shared" si="88"/>
        <v>0</v>
      </c>
      <c r="O46" s="78">
        <f t="shared" si="88"/>
        <v>0</v>
      </c>
      <c r="P46" s="78">
        <f t="shared" si="88"/>
        <v>0</v>
      </c>
      <c r="Q46" s="78">
        <f t="shared" si="88"/>
        <v>0</v>
      </c>
      <c r="R46" s="78">
        <f t="shared" si="88"/>
        <v>0</v>
      </c>
      <c r="S46" s="78">
        <f t="shared" si="88"/>
        <v>0</v>
      </c>
      <c r="T46" s="91">
        <f t="shared" si="5"/>
        <v>0</v>
      </c>
      <c r="U46" s="78">
        <f t="shared" si="88"/>
        <v>0</v>
      </c>
      <c r="V46" s="91">
        <f t="shared" si="55"/>
        <v>0</v>
      </c>
      <c r="W46" s="78">
        <f t="shared" si="88"/>
        <v>0</v>
      </c>
      <c r="X46" s="91">
        <f t="shared" si="7"/>
        <v>0</v>
      </c>
      <c r="Y46" s="78">
        <f t="shared" si="88"/>
        <v>0</v>
      </c>
      <c r="Z46" s="91">
        <f t="shared" si="8"/>
        <v>0</v>
      </c>
      <c r="AA46" s="78">
        <f t="shared" si="88"/>
        <v>0</v>
      </c>
      <c r="AB46" s="91">
        <f t="shared" si="9"/>
        <v>0</v>
      </c>
      <c r="AC46" s="192" t="s">
        <v>435</v>
      </c>
      <c r="AE46" s="8"/>
      <c r="AF46" s="8"/>
      <c r="AG46" s="8"/>
      <c r="AH46" s="8"/>
      <c r="AI46" s="8"/>
      <c r="AJ46" s="8"/>
      <c r="AL46" s="8"/>
    </row>
    <row r="47" spans="1:38">
      <c r="A47" s="42" t="s">
        <v>26</v>
      </c>
      <c r="B47" s="42" t="s">
        <v>26</v>
      </c>
      <c r="C47" s="42" t="s">
        <v>26</v>
      </c>
      <c r="D47" s="102">
        <v>0</v>
      </c>
      <c r="E47" s="42" t="s">
        <v>26</v>
      </c>
      <c r="F47" s="102">
        <v>0</v>
      </c>
      <c r="G47" s="102">
        <f t="shared" ref="G47" si="89">D47-F47</f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f t="shared" ref="R47" si="90">G47-M47</f>
        <v>0</v>
      </c>
      <c r="S47" s="30">
        <f t="shared" ref="S47" si="91">M47-H47</f>
        <v>0</v>
      </c>
      <c r="T47" s="94">
        <f t="shared" si="5"/>
        <v>0</v>
      </c>
      <c r="U47" s="30">
        <f t="shared" ref="U47" si="92">N47-I47</f>
        <v>0</v>
      </c>
      <c r="V47" s="94">
        <f t="shared" si="55"/>
        <v>0</v>
      </c>
      <c r="W47" s="30">
        <f t="shared" ref="W47" si="93">O47-J47</f>
        <v>0</v>
      </c>
      <c r="X47" s="94">
        <f t="shared" si="7"/>
        <v>0</v>
      </c>
      <c r="Y47" s="30">
        <f t="shared" ref="Y47" si="94">P47-K47</f>
        <v>0</v>
      </c>
      <c r="Z47" s="94">
        <f t="shared" si="8"/>
        <v>0</v>
      </c>
      <c r="AA47" s="30">
        <f t="shared" ref="AA47" si="95">Q47-L47</f>
        <v>0</v>
      </c>
      <c r="AB47" s="94">
        <f t="shared" si="9"/>
        <v>0</v>
      </c>
      <c r="AC47" s="194" t="s">
        <v>454</v>
      </c>
      <c r="AE47" s="8"/>
      <c r="AF47" s="8"/>
      <c r="AG47" s="8"/>
      <c r="AH47" s="8"/>
      <c r="AI47" s="8"/>
      <c r="AJ47" s="8"/>
      <c r="AL47" s="8"/>
    </row>
    <row r="48" spans="1:38" ht="47.25">
      <c r="A48" s="51" t="s">
        <v>218</v>
      </c>
      <c r="B48" s="52" t="s">
        <v>219</v>
      </c>
      <c r="C48" s="53" t="s">
        <v>25</v>
      </c>
      <c r="D48" s="78">
        <f t="shared" ref="D48" si="96">SUM(D49)</f>
        <v>0</v>
      </c>
      <c r="E48" s="53" t="str">
        <f t="shared" ref="E48" si="97">IF(NOT(SUM(E49)=0),SUM(E49),"нд")</f>
        <v>нд</v>
      </c>
      <c r="F48" s="78">
        <f t="shared" ref="F48" si="98">SUM(F49)</f>
        <v>0</v>
      </c>
      <c r="G48" s="78">
        <f t="shared" ref="G48:AA48" si="99">SUM(G49)</f>
        <v>0</v>
      </c>
      <c r="H48" s="78">
        <f t="shared" si="99"/>
        <v>0</v>
      </c>
      <c r="I48" s="78">
        <f t="shared" si="99"/>
        <v>0</v>
      </c>
      <c r="J48" s="78">
        <f t="shared" si="99"/>
        <v>0</v>
      </c>
      <c r="K48" s="78">
        <f t="shared" si="99"/>
        <v>0</v>
      </c>
      <c r="L48" s="78">
        <f t="shared" si="99"/>
        <v>0</v>
      </c>
      <c r="M48" s="78">
        <f t="shared" si="99"/>
        <v>0</v>
      </c>
      <c r="N48" s="78">
        <f t="shared" si="99"/>
        <v>0</v>
      </c>
      <c r="O48" s="78">
        <f t="shared" si="99"/>
        <v>0</v>
      </c>
      <c r="P48" s="78">
        <f t="shared" si="99"/>
        <v>0</v>
      </c>
      <c r="Q48" s="78">
        <f t="shared" si="99"/>
        <v>0</v>
      </c>
      <c r="R48" s="78">
        <f t="shared" si="99"/>
        <v>0</v>
      </c>
      <c r="S48" s="78">
        <f t="shared" si="99"/>
        <v>0</v>
      </c>
      <c r="T48" s="91">
        <f t="shared" si="5"/>
        <v>0</v>
      </c>
      <c r="U48" s="78">
        <f t="shared" si="99"/>
        <v>0</v>
      </c>
      <c r="V48" s="91">
        <f t="shared" si="55"/>
        <v>0</v>
      </c>
      <c r="W48" s="78">
        <f t="shared" si="99"/>
        <v>0</v>
      </c>
      <c r="X48" s="91">
        <f t="shared" si="7"/>
        <v>0</v>
      </c>
      <c r="Y48" s="78">
        <f t="shared" si="99"/>
        <v>0</v>
      </c>
      <c r="Z48" s="91">
        <f t="shared" si="8"/>
        <v>0</v>
      </c>
      <c r="AA48" s="78">
        <f t="shared" si="99"/>
        <v>0</v>
      </c>
      <c r="AB48" s="91">
        <f t="shared" si="9"/>
        <v>0</v>
      </c>
      <c r="AC48" s="192" t="s">
        <v>435</v>
      </c>
      <c r="AE48" s="8"/>
      <c r="AF48" s="8"/>
      <c r="AG48" s="8"/>
      <c r="AH48" s="8"/>
      <c r="AI48" s="8"/>
      <c r="AJ48" s="8"/>
      <c r="AL48" s="8"/>
    </row>
    <row r="49" spans="1:38">
      <c r="A49" s="42" t="s">
        <v>26</v>
      </c>
      <c r="B49" s="42" t="s">
        <v>26</v>
      </c>
      <c r="C49" s="42" t="s">
        <v>26</v>
      </c>
      <c r="D49" s="102">
        <v>0</v>
      </c>
      <c r="E49" s="42" t="s">
        <v>26</v>
      </c>
      <c r="F49" s="102">
        <v>0</v>
      </c>
      <c r="G49" s="102">
        <f t="shared" ref="G49" si="100">D49-F49</f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f t="shared" ref="R49" si="101">G49-M49</f>
        <v>0</v>
      </c>
      <c r="S49" s="30">
        <f t="shared" ref="S49" si="102">M49-H49</f>
        <v>0</v>
      </c>
      <c r="T49" s="94">
        <f t="shared" si="5"/>
        <v>0</v>
      </c>
      <c r="U49" s="30">
        <f t="shared" ref="U49" si="103">N49-I49</f>
        <v>0</v>
      </c>
      <c r="V49" s="94">
        <f t="shared" si="55"/>
        <v>0</v>
      </c>
      <c r="W49" s="30">
        <f t="shared" ref="W49" si="104">O49-J49</f>
        <v>0</v>
      </c>
      <c r="X49" s="94">
        <f t="shared" si="7"/>
        <v>0</v>
      </c>
      <c r="Y49" s="30">
        <f t="shared" ref="Y49" si="105">P49-K49</f>
        <v>0</v>
      </c>
      <c r="Z49" s="94">
        <f t="shared" si="8"/>
        <v>0</v>
      </c>
      <c r="AA49" s="30">
        <f t="shared" ref="AA49" si="106">Q49-L49</f>
        <v>0</v>
      </c>
      <c r="AB49" s="94">
        <f t="shared" si="9"/>
        <v>0</v>
      </c>
      <c r="AC49" s="194" t="s">
        <v>454</v>
      </c>
      <c r="AE49" s="8"/>
      <c r="AF49" s="8"/>
      <c r="AG49" s="8"/>
      <c r="AH49" s="8"/>
      <c r="AI49" s="8"/>
      <c r="AJ49" s="8"/>
      <c r="AL49" s="8"/>
    </row>
    <row r="50" spans="1:38" ht="63" customHeight="1">
      <c r="A50" s="48" t="s">
        <v>220</v>
      </c>
      <c r="B50" s="49" t="s">
        <v>221</v>
      </c>
      <c r="C50" s="50" t="s">
        <v>25</v>
      </c>
      <c r="D50" s="76">
        <f t="shared" ref="D50" si="107">SUM(D51,D58)</f>
        <v>0</v>
      </c>
      <c r="E50" s="76" t="str">
        <f t="shared" ref="E50" si="108">IF(NOT(SUM(E51,E58)=0),SUM(E51,E58),"нд")</f>
        <v>нд</v>
      </c>
      <c r="F50" s="76">
        <f t="shared" ref="F50" si="109">SUM(F51,F58)</f>
        <v>0</v>
      </c>
      <c r="G50" s="76">
        <f t="shared" ref="G50:AA50" si="110">SUM(G51,G58)</f>
        <v>0</v>
      </c>
      <c r="H50" s="76">
        <f t="shared" si="110"/>
        <v>0</v>
      </c>
      <c r="I50" s="76">
        <f t="shared" si="110"/>
        <v>0</v>
      </c>
      <c r="J50" s="76">
        <f t="shared" si="110"/>
        <v>0</v>
      </c>
      <c r="K50" s="76">
        <f t="shared" si="110"/>
        <v>0</v>
      </c>
      <c r="L50" s="76">
        <f t="shared" si="110"/>
        <v>0</v>
      </c>
      <c r="M50" s="76">
        <f t="shared" si="110"/>
        <v>0</v>
      </c>
      <c r="N50" s="76">
        <f t="shared" si="110"/>
        <v>0</v>
      </c>
      <c r="O50" s="76">
        <f t="shared" si="110"/>
        <v>0</v>
      </c>
      <c r="P50" s="76">
        <f t="shared" si="110"/>
        <v>0</v>
      </c>
      <c r="Q50" s="76">
        <f t="shared" si="110"/>
        <v>0</v>
      </c>
      <c r="R50" s="76">
        <f t="shared" si="110"/>
        <v>0</v>
      </c>
      <c r="S50" s="76">
        <f t="shared" si="110"/>
        <v>0</v>
      </c>
      <c r="T50" s="95">
        <f t="shared" si="5"/>
        <v>0</v>
      </c>
      <c r="U50" s="76">
        <f t="shared" si="110"/>
        <v>0</v>
      </c>
      <c r="V50" s="95">
        <f t="shared" si="55"/>
        <v>0</v>
      </c>
      <c r="W50" s="76">
        <f t="shared" si="110"/>
        <v>0</v>
      </c>
      <c r="X50" s="95">
        <f t="shared" si="7"/>
        <v>0</v>
      </c>
      <c r="Y50" s="76">
        <f t="shared" si="110"/>
        <v>0</v>
      </c>
      <c r="Z50" s="95">
        <f t="shared" si="8"/>
        <v>0</v>
      </c>
      <c r="AA50" s="76">
        <f t="shared" si="110"/>
        <v>0</v>
      </c>
      <c r="AB50" s="95">
        <f t="shared" si="9"/>
        <v>0</v>
      </c>
      <c r="AC50" s="191" t="s">
        <v>435</v>
      </c>
      <c r="AE50" s="8"/>
      <c r="AF50" s="8"/>
      <c r="AG50" s="8"/>
      <c r="AH50" s="8"/>
      <c r="AI50" s="8"/>
      <c r="AJ50" s="8"/>
      <c r="AL50" s="8"/>
    </row>
    <row r="51" spans="1:38" ht="47.25" customHeight="1">
      <c r="A51" s="51" t="s">
        <v>222</v>
      </c>
      <c r="B51" s="52" t="s">
        <v>223</v>
      </c>
      <c r="C51" s="53" t="s">
        <v>25</v>
      </c>
      <c r="D51" s="78">
        <f t="shared" ref="D51" si="111">SUM(D52,D54,D56)</f>
        <v>0</v>
      </c>
      <c r="E51" s="53" t="str">
        <f t="shared" ref="E51" si="112">IF(NOT(SUM(E52,E54,E56)=0),SUM(E52,E54,E56),"нд")</f>
        <v>нд</v>
      </c>
      <c r="F51" s="78">
        <f t="shared" ref="F51" si="113">SUM(F52,F54,F56)</f>
        <v>0</v>
      </c>
      <c r="G51" s="78">
        <f t="shared" ref="G51:AA51" si="114">SUM(G52,G54,G56)</f>
        <v>0</v>
      </c>
      <c r="H51" s="78">
        <f t="shared" si="114"/>
        <v>0</v>
      </c>
      <c r="I51" s="78">
        <f t="shared" si="114"/>
        <v>0</v>
      </c>
      <c r="J51" s="78">
        <f t="shared" si="114"/>
        <v>0</v>
      </c>
      <c r="K51" s="78">
        <f t="shared" si="114"/>
        <v>0</v>
      </c>
      <c r="L51" s="78">
        <f t="shared" si="114"/>
        <v>0</v>
      </c>
      <c r="M51" s="78">
        <f t="shared" si="114"/>
        <v>0</v>
      </c>
      <c r="N51" s="78">
        <f t="shared" si="114"/>
        <v>0</v>
      </c>
      <c r="O51" s="78">
        <f t="shared" si="114"/>
        <v>0</v>
      </c>
      <c r="P51" s="78">
        <f t="shared" si="114"/>
        <v>0</v>
      </c>
      <c r="Q51" s="78">
        <f t="shared" si="114"/>
        <v>0</v>
      </c>
      <c r="R51" s="78">
        <f t="shared" si="114"/>
        <v>0</v>
      </c>
      <c r="S51" s="78">
        <f t="shared" si="114"/>
        <v>0</v>
      </c>
      <c r="T51" s="91">
        <f t="shared" si="5"/>
        <v>0</v>
      </c>
      <c r="U51" s="78">
        <f t="shared" si="114"/>
        <v>0</v>
      </c>
      <c r="V51" s="91">
        <f t="shared" si="55"/>
        <v>0</v>
      </c>
      <c r="W51" s="78">
        <f t="shared" si="114"/>
        <v>0</v>
      </c>
      <c r="X51" s="91">
        <f t="shared" si="7"/>
        <v>0</v>
      </c>
      <c r="Y51" s="78">
        <f t="shared" si="114"/>
        <v>0</v>
      </c>
      <c r="Z51" s="91">
        <f t="shared" si="8"/>
        <v>0</v>
      </c>
      <c r="AA51" s="78">
        <f t="shared" si="114"/>
        <v>0</v>
      </c>
      <c r="AB51" s="91">
        <f t="shared" si="9"/>
        <v>0</v>
      </c>
      <c r="AC51" s="192" t="s">
        <v>435</v>
      </c>
      <c r="AE51" s="8"/>
      <c r="AF51" s="8"/>
      <c r="AG51" s="8"/>
      <c r="AH51" s="8"/>
      <c r="AI51" s="8"/>
      <c r="AJ51" s="8"/>
      <c r="AL51" s="8"/>
    </row>
    <row r="52" spans="1:38" ht="126" customHeight="1">
      <c r="A52" s="62" t="s">
        <v>224</v>
      </c>
      <c r="B52" s="63" t="s">
        <v>225</v>
      </c>
      <c r="C52" s="64" t="s">
        <v>25</v>
      </c>
      <c r="D52" s="79">
        <f t="shared" ref="D52" si="115">SUM(D53)</f>
        <v>0</v>
      </c>
      <c r="E52" s="64" t="str">
        <f t="shared" ref="E52" si="116">IF(NOT(SUM(E53)=0),SUM(E53),"нд")</f>
        <v>нд</v>
      </c>
      <c r="F52" s="79">
        <f t="shared" ref="F52" si="117">SUM(F53)</f>
        <v>0</v>
      </c>
      <c r="G52" s="79">
        <f t="shared" ref="G52:AA52" si="118">SUM(G53)</f>
        <v>0</v>
      </c>
      <c r="H52" s="79">
        <f t="shared" si="118"/>
        <v>0</v>
      </c>
      <c r="I52" s="79">
        <f t="shared" si="118"/>
        <v>0</v>
      </c>
      <c r="J52" s="79">
        <f t="shared" si="118"/>
        <v>0</v>
      </c>
      <c r="K52" s="79">
        <f t="shared" si="118"/>
        <v>0</v>
      </c>
      <c r="L52" s="79">
        <f t="shared" si="118"/>
        <v>0</v>
      </c>
      <c r="M52" s="79">
        <f t="shared" si="118"/>
        <v>0</v>
      </c>
      <c r="N52" s="79">
        <f t="shared" si="118"/>
        <v>0</v>
      </c>
      <c r="O52" s="79">
        <f t="shared" si="118"/>
        <v>0</v>
      </c>
      <c r="P52" s="79">
        <f t="shared" si="118"/>
        <v>0</v>
      </c>
      <c r="Q52" s="79">
        <f t="shared" si="118"/>
        <v>0</v>
      </c>
      <c r="R52" s="79">
        <f t="shared" si="118"/>
        <v>0</v>
      </c>
      <c r="S52" s="79">
        <f t="shared" si="118"/>
        <v>0</v>
      </c>
      <c r="T52" s="96">
        <f t="shared" si="5"/>
        <v>0</v>
      </c>
      <c r="U52" s="79">
        <f t="shared" si="118"/>
        <v>0</v>
      </c>
      <c r="V52" s="96">
        <f t="shared" si="55"/>
        <v>0</v>
      </c>
      <c r="W52" s="79">
        <f t="shared" si="118"/>
        <v>0</v>
      </c>
      <c r="X52" s="96">
        <f t="shared" si="7"/>
        <v>0</v>
      </c>
      <c r="Y52" s="79">
        <f t="shared" si="118"/>
        <v>0</v>
      </c>
      <c r="Z52" s="96">
        <f t="shared" si="8"/>
        <v>0</v>
      </c>
      <c r="AA52" s="79">
        <f t="shared" si="118"/>
        <v>0</v>
      </c>
      <c r="AB52" s="96">
        <f t="shared" si="9"/>
        <v>0</v>
      </c>
      <c r="AC52" s="195" t="s">
        <v>435</v>
      </c>
      <c r="AE52" s="8"/>
      <c r="AF52" s="8"/>
      <c r="AG52" s="8"/>
      <c r="AH52" s="8"/>
      <c r="AI52" s="8"/>
      <c r="AJ52" s="8"/>
      <c r="AL52" s="8"/>
    </row>
    <row r="53" spans="1:38">
      <c r="A53" s="42" t="s">
        <v>26</v>
      </c>
      <c r="B53" s="42" t="s">
        <v>26</v>
      </c>
      <c r="C53" s="42" t="s">
        <v>26</v>
      </c>
      <c r="D53" s="102">
        <v>0</v>
      </c>
      <c r="E53" s="42" t="s">
        <v>26</v>
      </c>
      <c r="F53" s="102">
        <v>0</v>
      </c>
      <c r="G53" s="102">
        <f t="shared" ref="G53" si="119">D53-F53</f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f t="shared" ref="R53" si="120">G53-M53</f>
        <v>0</v>
      </c>
      <c r="S53" s="30">
        <f t="shared" ref="S53" si="121">M53-H53</f>
        <v>0</v>
      </c>
      <c r="T53" s="94">
        <f t="shared" si="5"/>
        <v>0</v>
      </c>
      <c r="U53" s="30">
        <f t="shared" ref="U53" si="122">N53-I53</f>
        <v>0</v>
      </c>
      <c r="V53" s="94">
        <f t="shared" si="55"/>
        <v>0</v>
      </c>
      <c r="W53" s="30">
        <f t="shared" ref="W53" si="123">O53-J53</f>
        <v>0</v>
      </c>
      <c r="X53" s="94">
        <f t="shared" si="7"/>
        <v>0</v>
      </c>
      <c r="Y53" s="30">
        <f t="shared" ref="Y53" si="124">P53-K53</f>
        <v>0</v>
      </c>
      <c r="Z53" s="94">
        <f t="shared" si="8"/>
        <v>0</v>
      </c>
      <c r="AA53" s="30">
        <f t="shared" ref="AA53" si="125">Q53-L53</f>
        <v>0</v>
      </c>
      <c r="AB53" s="94">
        <f t="shared" si="9"/>
        <v>0</v>
      </c>
      <c r="AC53" s="194" t="s">
        <v>454</v>
      </c>
      <c r="AE53" s="8"/>
      <c r="AF53" s="8"/>
      <c r="AG53" s="8"/>
      <c r="AH53" s="8"/>
      <c r="AI53" s="8"/>
      <c r="AJ53" s="8"/>
      <c r="AL53" s="8"/>
    </row>
    <row r="54" spans="1:38" ht="110.25" customHeight="1">
      <c r="A54" s="62" t="s">
        <v>226</v>
      </c>
      <c r="B54" s="63" t="s">
        <v>227</v>
      </c>
      <c r="C54" s="64" t="s">
        <v>25</v>
      </c>
      <c r="D54" s="79">
        <f t="shared" ref="D54" si="126">SUM(D55)</f>
        <v>0</v>
      </c>
      <c r="E54" s="64" t="str">
        <f t="shared" ref="E54" si="127">IF(NOT(SUM(E55)=0),SUM(E55),"нд")</f>
        <v>нд</v>
      </c>
      <c r="F54" s="79">
        <f t="shared" ref="F54" si="128">SUM(F55)</f>
        <v>0</v>
      </c>
      <c r="G54" s="79">
        <f t="shared" ref="G54:AA54" si="129">SUM(G55)</f>
        <v>0</v>
      </c>
      <c r="H54" s="79">
        <f t="shared" si="129"/>
        <v>0</v>
      </c>
      <c r="I54" s="79">
        <f t="shared" si="129"/>
        <v>0</v>
      </c>
      <c r="J54" s="79">
        <f t="shared" si="129"/>
        <v>0</v>
      </c>
      <c r="K54" s="79">
        <f t="shared" si="129"/>
        <v>0</v>
      </c>
      <c r="L54" s="79">
        <f t="shared" si="129"/>
        <v>0</v>
      </c>
      <c r="M54" s="79">
        <f t="shared" si="129"/>
        <v>0</v>
      </c>
      <c r="N54" s="79">
        <f t="shared" si="129"/>
        <v>0</v>
      </c>
      <c r="O54" s="79">
        <f t="shared" si="129"/>
        <v>0</v>
      </c>
      <c r="P54" s="79">
        <f t="shared" si="129"/>
        <v>0</v>
      </c>
      <c r="Q54" s="79">
        <f t="shared" si="129"/>
        <v>0</v>
      </c>
      <c r="R54" s="79">
        <f t="shared" si="129"/>
        <v>0</v>
      </c>
      <c r="S54" s="79">
        <f t="shared" si="129"/>
        <v>0</v>
      </c>
      <c r="T54" s="96">
        <f t="shared" si="5"/>
        <v>0</v>
      </c>
      <c r="U54" s="79">
        <f t="shared" si="129"/>
        <v>0</v>
      </c>
      <c r="V54" s="96">
        <f t="shared" si="55"/>
        <v>0</v>
      </c>
      <c r="W54" s="79">
        <f t="shared" si="129"/>
        <v>0</v>
      </c>
      <c r="X54" s="96">
        <f t="shared" si="7"/>
        <v>0</v>
      </c>
      <c r="Y54" s="79">
        <f t="shared" si="129"/>
        <v>0</v>
      </c>
      <c r="Z54" s="96">
        <f t="shared" si="8"/>
        <v>0</v>
      </c>
      <c r="AA54" s="79">
        <f t="shared" si="129"/>
        <v>0</v>
      </c>
      <c r="AB54" s="96">
        <f t="shared" si="9"/>
        <v>0</v>
      </c>
      <c r="AC54" s="195" t="s">
        <v>435</v>
      </c>
      <c r="AE54" s="8"/>
      <c r="AF54" s="8"/>
      <c r="AG54" s="8"/>
      <c r="AH54" s="8"/>
      <c r="AI54" s="8"/>
      <c r="AJ54" s="8"/>
      <c r="AL54" s="8"/>
    </row>
    <row r="55" spans="1:38">
      <c r="A55" s="42" t="s">
        <v>26</v>
      </c>
      <c r="B55" s="42" t="s">
        <v>26</v>
      </c>
      <c r="C55" s="42" t="s">
        <v>26</v>
      </c>
      <c r="D55" s="102">
        <v>0</v>
      </c>
      <c r="E55" s="42" t="s">
        <v>26</v>
      </c>
      <c r="F55" s="102">
        <v>0</v>
      </c>
      <c r="G55" s="102">
        <f t="shared" ref="G55" si="130">D55-F55</f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f t="shared" ref="R55" si="131">G55-M55</f>
        <v>0</v>
      </c>
      <c r="S55" s="30">
        <f t="shared" ref="S55" si="132">M55-H55</f>
        <v>0</v>
      </c>
      <c r="T55" s="94">
        <f t="shared" si="5"/>
        <v>0</v>
      </c>
      <c r="U55" s="30">
        <f t="shared" ref="U55" si="133">N55-I55</f>
        <v>0</v>
      </c>
      <c r="V55" s="94">
        <f t="shared" si="55"/>
        <v>0</v>
      </c>
      <c r="W55" s="30">
        <f t="shared" ref="W55" si="134">O55-J55</f>
        <v>0</v>
      </c>
      <c r="X55" s="94">
        <f t="shared" si="7"/>
        <v>0</v>
      </c>
      <c r="Y55" s="30">
        <f t="shared" ref="Y55" si="135">P55-K55</f>
        <v>0</v>
      </c>
      <c r="Z55" s="94">
        <f t="shared" si="8"/>
        <v>0</v>
      </c>
      <c r="AA55" s="30">
        <f t="shared" ref="AA55" si="136">Q55-L55</f>
        <v>0</v>
      </c>
      <c r="AB55" s="94">
        <f t="shared" si="9"/>
        <v>0</v>
      </c>
      <c r="AC55" s="194" t="s">
        <v>454</v>
      </c>
      <c r="AE55" s="8"/>
      <c r="AF55" s="8"/>
      <c r="AG55" s="8"/>
      <c r="AH55" s="8"/>
      <c r="AI55" s="8"/>
      <c r="AJ55" s="8"/>
      <c r="AL55" s="8"/>
    </row>
    <row r="56" spans="1:38" ht="110.25" customHeight="1">
      <c r="A56" s="62" t="s">
        <v>228</v>
      </c>
      <c r="B56" s="63" t="s">
        <v>229</v>
      </c>
      <c r="C56" s="64" t="s">
        <v>25</v>
      </c>
      <c r="D56" s="79">
        <f t="shared" ref="D56" si="137">SUM(D57)</f>
        <v>0</v>
      </c>
      <c r="E56" s="64" t="str">
        <f t="shared" ref="E56" si="138">IF(NOT(SUM(E57)=0),SUM(E57),"нд")</f>
        <v>нд</v>
      </c>
      <c r="F56" s="79">
        <f t="shared" ref="F56" si="139">SUM(F57)</f>
        <v>0</v>
      </c>
      <c r="G56" s="79">
        <f t="shared" ref="G56:AA56" si="140">SUM(G57)</f>
        <v>0</v>
      </c>
      <c r="H56" s="79">
        <f t="shared" si="140"/>
        <v>0</v>
      </c>
      <c r="I56" s="79">
        <f t="shared" si="140"/>
        <v>0</v>
      </c>
      <c r="J56" s="79">
        <f t="shared" si="140"/>
        <v>0</v>
      </c>
      <c r="K56" s="79">
        <f t="shared" si="140"/>
        <v>0</v>
      </c>
      <c r="L56" s="79">
        <f t="shared" si="140"/>
        <v>0</v>
      </c>
      <c r="M56" s="79">
        <f t="shared" si="140"/>
        <v>0</v>
      </c>
      <c r="N56" s="79">
        <f t="shared" si="140"/>
        <v>0</v>
      </c>
      <c r="O56" s="79">
        <f t="shared" si="140"/>
        <v>0</v>
      </c>
      <c r="P56" s="79">
        <f t="shared" si="140"/>
        <v>0</v>
      </c>
      <c r="Q56" s="79">
        <f t="shared" si="140"/>
        <v>0</v>
      </c>
      <c r="R56" s="79">
        <f t="shared" si="140"/>
        <v>0</v>
      </c>
      <c r="S56" s="79">
        <f t="shared" si="140"/>
        <v>0</v>
      </c>
      <c r="T56" s="96">
        <f t="shared" si="5"/>
        <v>0</v>
      </c>
      <c r="U56" s="79">
        <f t="shared" si="140"/>
        <v>0</v>
      </c>
      <c r="V56" s="96">
        <f t="shared" si="55"/>
        <v>0</v>
      </c>
      <c r="W56" s="79">
        <f t="shared" si="140"/>
        <v>0</v>
      </c>
      <c r="X56" s="96">
        <f t="shared" si="7"/>
        <v>0</v>
      </c>
      <c r="Y56" s="79">
        <f t="shared" si="140"/>
        <v>0</v>
      </c>
      <c r="Z56" s="96">
        <f t="shared" si="8"/>
        <v>0</v>
      </c>
      <c r="AA56" s="79">
        <f t="shared" si="140"/>
        <v>0</v>
      </c>
      <c r="AB56" s="96">
        <f t="shared" si="9"/>
        <v>0</v>
      </c>
      <c r="AC56" s="195" t="s">
        <v>435</v>
      </c>
      <c r="AE56" s="8"/>
      <c r="AF56" s="8"/>
      <c r="AG56" s="8"/>
      <c r="AH56" s="8"/>
      <c r="AI56" s="8"/>
      <c r="AJ56" s="8"/>
      <c r="AL56" s="8"/>
    </row>
    <row r="57" spans="1:38">
      <c r="A57" s="42" t="s">
        <v>26</v>
      </c>
      <c r="B57" s="42" t="s">
        <v>26</v>
      </c>
      <c r="C57" s="42" t="s">
        <v>26</v>
      </c>
      <c r="D57" s="102">
        <v>0</v>
      </c>
      <c r="E57" s="42" t="s">
        <v>26</v>
      </c>
      <c r="F57" s="102">
        <v>0</v>
      </c>
      <c r="G57" s="102">
        <f t="shared" ref="G57" si="141">D57-F57</f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f t="shared" ref="R57" si="142">G57-M57</f>
        <v>0</v>
      </c>
      <c r="S57" s="30">
        <f t="shared" ref="S57" si="143">M57-H57</f>
        <v>0</v>
      </c>
      <c r="T57" s="94">
        <f t="shared" si="5"/>
        <v>0</v>
      </c>
      <c r="U57" s="30">
        <f t="shared" ref="U57" si="144">N57-I57</f>
        <v>0</v>
      </c>
      <c r="V57" s="94">
        <f t="shared" si="55"/>
        <v>0</v>
      </c>
      <c r="W57" s="30">
        <f t="shared" ref="W57" si="145">O57-J57</f>
        <v>0</v>
      </c>
      <c r="X57" s="94">
        <f t="shared" si="7"/>
        <v>0</v>
      </c>
      <c r="Y57" s="30">
        <f t="shared" ref="Y57" si="146">P57-K57</f>
        <v>0</v>
      </c>
      <c r="Z57" s="94">
        <f t="shared" si="8"/>
        <v>0</v>
      </c>
      <c r="AA57" s="30">
        <f t="shared" ref="AA57" si="147">Q57-L57</f>
        <v>0</v>
      </c>
      <c r="AB57" s="94">
        <f t="shared" si="9"/>
        <v>0</v>
      </c>
      <c r="AC57" s="194" t="s">
        <v>454</v>
      </c>
      <c r="AE57" s="8"/>
      <c r="AF57" s="8"/>
      <c r="AG57" s="8"/>
      <c r="AH57" s="8"/>
      <c r="AI57" s="8"/>
      <c r="AJ57" s="8"/>
      <c r="AL57" s="8"/>
    </row>
    <row r="58" spans="1:38" ht="47.25" customHeight="1">
      <c r="A58" s="51" t="s">
        <v>230</v>
      </c>
      <c r="B58" s="52" t="s">
        <v>223</v>
      </c>
      <c r="C58" s="53" t="s">
        <v>25</v>
      </c>
      <c r="D58" s="78">
        <f t="shared" ref="D58" si="148">SUM(D59,D61,D63)</f>
        <v>0</v>
      </c>
      <c r="E58" s="53" t="str">
        <f t="shared" ref="E58" si="149">IF(NOT(SUM(E59,E61,E63)=0),SUM(E59,E61,E63),"нд")</f>
        <v>нд</v>
      </c>
      <c r="F58" s="78">
        <f t="shared" ref="F58" si="150">SUM(F59,F61,F63)</f>
        <v>0</v>
      </c>
      <c r="G58" s="78">
        <f t="shared" ref="G58:AA58" si="151">SUM(G59,G61,G63)</f>
        <v>0</v>
      </c>
      <c r="H58" s="78">
        <f t="shared" si="151"/>
        <v>0</v>
      </c>
      <c r="I58" s="78">
        <f t="shared" si="151"/>
        <v>0</v>
      </c>
      <c r="J58" s="78">
        <f t="shared" si="151"/>
        <v>0</v>
      </c>
      <c r="K58" s="78">
        <f t="shared" si="151"/>
        <v>0</v>
      </c>
      <c r="L58" s="78">
        <f t="shared" si="151"/>
        <v>0</v>
      </c>
      <c r="M58" s="78">
        <f t="shared" si="151"/>
        <v>0</v>
      </c>
      <c r="N58" s="78">
        <f t="shared" si="151"/>
        <v>0</v>
      </c>
      <c r="O58" s="78">
        <f t="shared" si="151"/>
        <v>0</v>
      </c>
      <c r="P58" s="78">
        <f t="shared" si="151"/>
        <v>0</v>
      </c>
      <c r="Q58" s="78">
        <f t="shared" si="151"/>
        <v>0</v>
      </c>
      <c r="R58" s="78">
        <f t="shared" si="151"/>
        <v>0</v>
      </c>
      <c r="S58" s="78">
        <f t="shared" si="151"/>
        <v>0</v>
      </c>
      <c r="T58" s="91">
        <f t="shared" si="5"/>
        <v>0</v>
      </c>
      <c r="U58" s="78">
        <f t="shared" si="151"/>
        <v>0</v>
      </c>
      <c r="V58" s="91">
        <f t="shared" si="55"/>
        <v>0</v>
      </c>
      <c r="W58" s="78">
        <f t="shared" si="151"/>
        <v>0</v>
      </c>
      <c r="X58" s="91">
        <f t="shared" si="7"/>
        <v>0</v>
      </c>
      <c r="Y58" s="78">
        <f t="shared" si="151"/>
        <v>0</v>
      </c>
      <c r="Z58" s="91">
        <f t="shared" si="8"/>
        <v>0</v>
      </c>
      <c r="AA58" s="78">
        <f t="shared" si="151"/>
        <v>0</v>
      </c>
      <c r="AB58" s="91">
        <f t="shared" si="9"/>
        <v>0</v>
      </c>
      <c r="AC58" s="192" t="s">
        <v>435</v>
      </c>
      <c r="AE58" s="8"/>
      <c r="AF58" s="8"/>
      <c r="AG58" s="8"/>
      <c r="AH58" s="8"/>
      <c r="AI58" s="8"/>
      <c r="AJ58" s="8"/>
      <c r="AL58" s="8"/>
    </row>
    <row r="59" spans="1:38" ht="126" customHeight="1">
      <c r="A59" s="62" t="s">
        <v>231</v>
      </c>
      <c r="B59" s="63" t="s">
        <v>225</v>
      </c>
      <c r="C59" s="64" t="s">
        <v>25</v>
      </c>
      <c r="D59" s="79">
        <f t="shared" ref="D59" si="152">SUM(D60)</f>
        <v>0</v>
      </c>
      <c r="E59" s="64" t="str">
        <f t="shared" ref="E59" si="153">IF(NOT(SUM(E60)=0),SUM(E60),"нд")</f>
        <v>нд</v>
      </c>
      <c r="F59" s="79">
        <f t="shared" ref="F59" si="154">SUM(F60)</f>
        <v>0</v>
      </c>
      <c r="G59" s="79">
        <f t="shared" ref="G59:AA59" si="155">SUM(G60)</f>
        <v>0</v>
      </c>
      <c r="H59" s="79">
        <f t="shared" si="155"/>
        <v>0</v>
      </c>
      <c r="I59" s="79">
        <f t="shared" si="155"/>
        <v>0</v>
      </c>
      <c r="J59" s="79">
        <f t="shared" si="155"/>
        <v>0</v>
      </c>
      <c r="K59" s="79">
        <f t="shared" si="155"/>
        <v>0</v>
      </c>
      <c r="L59" s="79">
        <f t="shared" si="155"/>
        <v>0</v>
      </c>
      <c r="M59" s="79">
        <f t="shared" si="155"/>
        <v>0</v>
      </c>
      <c r="N59" s="79">
        <f t="shared" si="155"/>
        <v>0</v>
      </c>
      <c r="O59" s="79">
        <f t="shared" si="155"/>
        <v>0</v>
      </c>
      <c r="P59" s="79">
        <f t="shared" si="155"/>
        <v>0</v>
      </c>
      <c r="Q59" s="79">
        <f t="shared" si="155"/>
        <v>0</v>
      </c>
      <c r="R59" s="79">
        <f t="shared" si="155"/>
        <v>0</v>
      </c>
      <c r="S59" s="79">
        <f t="shared" si="155"/>
        <v>0</v>
      </c>
      <c r="T59" s="96">
        <f t="shared" si="5"/>
        <v>0</v>
      </c>
      <c r="U59" s="79">
        <f t="shared" si="155"/>
        <v>0</v>
      </c>
      <c r="V59" s="96">
        <f t="shared" si="55"/>
        <v>0</v>
      </c>
      <c r="W59" s="79">
        <f t="shared" si="155"/>
        <v>0</v>
      </c>
      <c r="X59" s="96">
        <f t="shared" si="7"/>
        <v>0</v>
      </c>
      <c r="Y59" s="79">
        <f t="shared" si="155"/>
        <v>0</v>
      </c>
      <c r="Z59" s="96">
        <f t="shared" si="8"/>
        <v>0</v>
      </c>
      <c r="AA59" s="79">
        <f t="shared" si="155"/>
        <v>0</v>
      </c>
      <c r="AB59" s="96">
        <f t="shared" si="9"/>
        <v>0</v>
      </c>
      <c r="AC59" s="195" t="s">
        <v>435</v>
      </c>
      <c r="AE59" s="8"/>
      <c r="AF59" s="8"/>
      <c r="AG59" s="8"/>
      <c r="AH59" s="8"/>
      <c r="AI59" s="8"/>
      <c r="AJ59" s="8"/>
      <c r="AL59" s="8"/>
    </row>
    <row r="60" spans="1:38">
      <c r="A60" s="42" t="s">
        <v>26</v>
      </c>
      <c r="B60" s="42" t="s">
        <v>26</v>
      </c>
      <c r="C60" s="42" t="s">
        <v>26</v>
      </c>
      <c r="D60" s="102">
        <v>0</v>
      </c>
      <c r="E60" s="42" t="s">
        <v>26</v>
      </c>
      <c r="F60" s="102">
        <v>0</v>
      </c>
      <c r="G60" s="102">
        <f t="shared" ref="G60" si="156">D60-F60</f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f t="shared" ref="R60" si="157">G60-M60</f>
        <v>0</v>
      </c>
      <c r="S60" s="30">
        <f t="shared" ref="S60" si="158">M60-H60</f>
        <v>0</v>
      </c>
      <c r="T60" s="94">
        <f t="shared" si="5"/>
        <v>0</v>
      </c>
      <c r="U60" s="30">
        <f t="shared" ref="U60" si="159">N60-I60</f>
        <v>0</v>
      </c>
      <c r="V60" s="94">
        <f t="shared" si="55"/>
        <v>0</v>
      </c>
      <c r="W60" s="30">
        <f t="shared" ref="W60" si="160">O60-J60</f>
        <v>0</v>
      </c>
      <c r="X60" s="94">
        <f t="shared" si="7"/>
        <v>0</v>
      </c>
      <c r="Y60" s="30">
        <f t="shared" ref="Y60" si="161">P60-K60</f>
        <v>0</v>
      </c>
      <c r="Z60" s="94">
        <f t="shared" si="8"/>
        <v>0</v>
      </c>
      <c r="AA60" s="30">
        <f t="shared" ref="AA60" si="162">Q60-L60</f>
        <v>0</v>
      </c>
      <c r="AB60" s="94">
        <f t="shared" si="9"/>
        <v>0</v>
      </c>
      <c r="AC60" s="194" t="s">
        <v>454</v>
      </c>
      <c r="AE60" s="8"/>
      <c r="AF60" s="8"/>
      <c r="AG60" s="8"/>
      <c r="AH60" s="8"/>
      <c r="AI60" s="8"/>
      <c r="AJ60" s="8"/>
      <c r="AL60" s="8"/>
    </row>
    <row r="61" spans="1:38" ht="110.25" customHeight="1">
      <c r="A61" s="62" t="s">
        <v>232</v>
      </c>
      <c r="B61" s="63" t="s">
        <v>227</v>
      </c>
      <c r="C61" s="64" t="s">
        <v>25</v>
      </c>
      <c r="D61" s="79">
        <f t="shared" ref="D61" si="163">SUM(D62)</f>
        <v>0</v>
      </c>
      <c r="E61" s="64" t="str">
        <f t="shared" ref="E61" si="164">IF(NOT(SUM(E62)=0),SUM(E62),"нд")</f>
        <v>нд</v>
      </c>
      <c r="F61" s="79">
        <f t="shared" ref="F61" si="165">SUM(F62)</f>
        <v>0</v>
      </c>
      <c r="G61" s="79">
        <f t="shared" ref="G61:AA61" si="166">SUM(G62)</f>
        <v>0</v>
      </c>
      <c r="H61" s="79">
        <f t="shared" si="166"/>
        <v>0</v>
      </c>
      <c r="I61" s="79">
        <f t="shared" si="166"/>
        <v>0</v>
      </c>
      <c r="J61" s="79">
        <f t="shared" si="166"/>
        <v>0</v>
      </c>
      <c r="K61" s="79">
        <f t="shared" si="166"/>
        <v>0</v>
      </c>
      <c r="L61" s="79">
        <f t="shared" si="166"/>
        <v>0</v>
      </c>
      <c r="M61" s="79">
        <f t="shared" si="166"/>
        <v>0</v>
      </c>
      <c r="N61" s="79">
        <f t="shared" si="166"/>
        <v>0</v>
      </c>
      <c r="O61" s="79">
        <f t="shared" si="166"/>
        <v>0</v>
      </c>
      <c r="P61" s="79">
        <f t="shared" si="166"/>
        <v>0</v>
      </c>
      <c r="Q61" s="79">
        <f t="shared" si="166"/>
        <v>0</v>
      </c>
      <c r="R61" s="79">
        <f t="shared" si="166"/>
        <v>0</v>
      </c>
      <c r="S61" s="79">
        <f t="shared" si="166"/>
        <v>0</v>
      </c>
      <c r="T61" s="96">
        <f t="shared" si="5"/>
        <v>0</v>
      </c>
      <c r="U61" s="79">
        <f t="shared" si="166"/>
        <v>0</v>
      </c>
      <c r="V61" s="96">
        <f t="shared" si="55"/>
        <v>0</v>
      </c>
      <c r="W61" s="79">
        <f t="shared" si="166"/>
        <v>0</v>
      </c>
      <c r="X61" s="96">
        <f t="shared" si="7"/>
        <v>0</v>
      </c>
      <c r="Y61" s="79">
        <f t="shared" si="166"/>
        <v>0</v>
      </c>
      <c r="Z61" s="96">
        <f t="shared" si="8"/>
        <v>0</v>
      </c>
      <c r="AA61" s="79">
        <f t="shared" si="166"/>
        <v>0</v>
      </c>
      <c r="AB61" s="96">
        <f t="shared" si="9"/>
        <v>0</v>
      </c>
      <c r="AC61" s="195" t="s">
        <v>435</v>
      </c>
      <c r="AE61" s="8"/>
      <c r="AF61" s="8"/>
      <c r="AG61" s="8"/>
      <c r="AH61" s="8"/>
      <c r="AI61" s="8"/>
      <c r="AJ61" s="8"/>
      <c r="AL61" s="8"/>
    </row>
    <row r="62" spans="1:38">
      <c r="A62" s="42" t="s">
        <v>26</v>
      </c>
      <c r="B62" s="42" t="s">
        <v>26</v>
      </c>
      <c r="C62" s="42" t="s">
        <v>26</v>
      </c>
      <c r="D62" s="102">
        <v>0</v>
      </c>
      <c r="E62" s="42" t="s">
        <v>26</v>
      </c>
      <c r="F62" s="102">
        <v>0</v>
      </c>
      <c r="G62" s="102">
        <f t="shared" ref="G62" si="167">D62-F62</f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f t="shared" ref="R62" si="168">G62-M62</f>
        <v>0</v>
      </c>
      <c r="S62" s="30">
        <f t="shared" ref="S62" si="169">M62-H62</f>
        <v>0</v>
      </c>
      <c r="T62" s="94">
        <f t="shared" si="5"/>
        <v>0</v>
      </c>
      <c r="U62" s="30">
        <f t="shared" ref="U62" si="170">N62-I62</f>
        <v>0</v>
      </c>
      <c r="V62" s="94">
        <f t="shared" si="55"/>
        <v>0</v>
      </c>
      <c r="W62" s="30">
        <f t="shared" ref="W62" si="171">O62-J62</f>
        <v>0</v>
      </c>
      <c r="X62" s="94">
        <f t="shared" si="7"/>
        <v>0</v>
      </c>
      <c r="Y62" s="30">
        <f t="shared" ref="Y62" si="172">P62-K62</f>
        <v>0</v>
      </c>
      <c r="Z62" s="94">
        <f t="shared" si="8"/>
        <v>0</v>
      </c>
      <c r="AA62" s="30">
        <f t="shared" ref="AA62" si="173">Q62-L62</f>
        <v>0</v>
      </c>
      <c r="AB62" s="94">
        <f t="shared" si="9"/>
        <v>0</v>
      </c>
      <c r="AC62" s="194" t="s">
        <v>454</v>
      </c>
      <c r="AE62" s="8"/>
      <c r="AF62" s="8"/>
      <c r="AG62" s="8"/>
      <c r="AH62" s="8"/>
      <c r="AI62" s="8"/>
      <c r="AJ62" s="8"/>
      <c r="AL62" s="8"/>
    </row>
    <row r="63" spans="1:38" ht="110.25" customHeight="1">
      <c r="A63" s="62" t="s">
        <v>233</v>
      </c>
      <c r="B63" s="63" t="s">
        <v>234</v>
      </c>
      <c r="C63" s="64" t="s">
        <v>25</v>
      </c>
      <c r="D63" s="79">
        <f t="shared" ref="D63" si="174">SUM(D64)</f>
        <v>0</v>
      </c>
      <c r="E63" s="64" t="str">
        <f t="shared" ref="E63" si="175">IF(NOT(SUM(E64)=0),SUM(E64),"нд")</f>
        <v>нд</v>
      </c>
      <c r="F63" s="79">
        <f t="shared" ref="F63" si="176">SUM(F64)</f>
        <v>0</v>
      </c>
      <c r="G63" s="79">
        <f t="shared" ref="G63:AA63" si="177">SUM(G64)</f>
        <v>0</v>
      </c>
      <c r="H63" s="79">
        <f t="shared" si="177"/>
        <v>0</v>
      </c>
      <c r="I63" s="79">
        <f t="shared" si="177"/>
        <v>0</v>
      </c>
      <c r="J63" s="79">
        <f t="shared" si="177"/>
        <v>0</v>
      </c>
      <c r="K63" s="79">
        <f t="shared" si="177"/>
        <v>0</v>
      </c>
      <c r="L63" s="79">
        <f t="shared" si="177"/>
        <v>0</v>
      </c>
      <c r="M63" s="79">
        <f t="shared" si="177"/>
        <v>0</v>
      </c>
      <c r="N63" s="79">
        <f t="shared" si="177"/>
        <v>0</v>
      </c>
      <c r="O63" s="79">
        <f t="shared" si="177"/>
        <v>0</v>
      </c>
      <c r="P63" s="79">
        <f t="shared" si="177"/>
        <v>0</v>
      </c>
      <c r="Q63" s="79">
        <f t="shared" si="177"/>
        <v>0</v>
      </c>
      <c r="R63" s="79">
        <f t="shared" si="177"/>
        <v>0</v>
      </c>
      <c r="S63" s="79">
        <f t="shared" si="177"/>
        <v>0</v>
      </c>
      <c r="T63" s="96">
        <f t="shared" si="5"/>
        <v>0</v>
      </c>
      <c r="U63" s="79">
        <f t="shared" si="177"/>
        <v>0</v>
      </c>
      <c r="V63" s="96">
        <f t="shared" si="55"/>
        <v>0</v>
      </c>
      <c r="W63" s="79">
        <f t="shared" si="177"/>
        <v>0</v>
      </c>
      <c r="X63" s="96">
        <f t="shared" si="7"/>
        <v>0</v>
      </c>
      <c r="Y63" s="79">
        <f t="shared" si="177"/>
        <v>0</v>
      </c>
      <c r="Z63" s="96">
        <f t="shared" si="8"/>
        <v>0</v>
      </c>
      <c r="AA63" s="79">
        <f t="shared" si="177"/>
        <v>0</v>
      </c>
      <c r="AB63" s="96">
        <f t="shared" si="9"/>
        <v>0</v>
      </c>
      <c r="AC63" s="195" t="s">
        <v>435</v>
      </c>
      <c r="AE63" s="8"/>
      <c r="AF63" s="8"/>
      <c r="AG63" s="8"/>
      <c r="AH63" s="8"/>
      <c r="AI63" s="8"/>
      <c r="AJ63" s="8"/>
      <c r="AL63" s="8"/>
    </row>
    <row r="64" spans="1:38">
      <c r="A64" s="42" t="s">
        <v>26</v>
      </c>
      <c r="B64" s="42" t="s">
        <v>26</v>
      </c>
      <c r="C64" s="42" t="s">
        <v>26</v>
      </c>
      <c r="D64" s="102">
        <v>0</v>
      </c>
      <c r="E64" s="42" t="s">
        <v>26</v>
      </c>
      <c r="F64" s="102">
        <v>0</v>
      </c>
      <c r="G64" s="102">
        <f t="shared" ref="G64" si="178">D64-F64</f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f t="shared" ref="R64" si="179">G64-M64</f>
        <v>0</v>
      </c>
      <c r="S64" s="30">
        <f t="shared" ref="S64" si="180">M64-H64</f>
        <v>0</v>
      </c>
      <c r="T64" s="94">
        <f t="shared" si="5"/>
        <v>0</v>
      </c>
      <c r="U64" s="30">
        <f t="shared" ref="U64" si="181">N64-I64</f>
        <v>0</v>
      </c>
      <c r="V64" s="94">
        <f t="shared" si="55"/>
        <v>0</v>
      </c>
      <c r="W64" s="30">
        <f t="shared" ref="W64" si="182">O64-J64</f>
        <v>0</v>
      </c>
      <c r="X64" s="94">
        <f t="shared" si="7"/>
        <v>0</v>
      </c>
      <c r="Y64" s="30">
        <f t="shared" ref="Y64" si="183">P64-K64</f>
        <v>0</v>
      </c>
      <c r="Z64" s="94">
        <f t="shared" si="8"/>
        <v>0</v>
      </c>
      <c r="AA64" s="30">
        <f t="shared" ref="AA64" si="184">Q64-L64</f>
        <v>0</v>
      </c>
      <c r="AB64" s="94">
        <f t="shared" si="9"/>
        <v>0</v>
      </c>
      <c r="AC64" s="194" t="s">
        <v>454</v>
      </c>
      <c r="AE64" s="8"/>
      <c r="AF64" s="8"/>
      <c r="AG64" s="8"/>
      <c r="AH64" s="8"/>
      <c r="AI64" s="8"/>
      <c r="AJ64" s="8"/>
      <c r="AL64" s="8"/>
    </row>
    <row r="65" spans="1:38" ht="94.5">
      <c r="A65" s="48" t="s">
        <v>235</v>
      </c>
      <c r="B65" s="49" t="s">
        <v>236</v>
      </c>
      <c r="C65" s="50" t="s">
        <v>25</v>
      </c>
      <c r="D65" s="76">
        <f t="shared" ref="D65" si="185">SUM(D66,D68)</f>
        <v>0.247</v>
      </c>
      <c r="E65" s="76">
        <f t="shared" ref="E65" si="186">IF(NOT(SUM(E66,E68)=0),SUM(E66,E68),"нд")</f>
        <v>0.56299999999999994</v>
      </c>
      <c r="F65" s="76">
        <f t="shared" ref="F65" si="187">SUM(F66,F68)</f>
        <v>0.247</v>
      </c>
      <c r="G65" s="76">
        <f t="shared" ref="G65:AA65" si="188">SUM(G66,G68)</f>
        <v>0</v>
      </c>
      <c r="H65" s="76">
        <f t="shared" si="188"/>
        <v>0</v>
      </c>
      <c r="I65" s="76">
        <f t="shared" si="188"/>
        <v>0</v>
      </c>
      <c r="J65" s="76">
        <f t="shared" si="188"/>
        <v>0</v>
      </c>
      <c r="K65" s="76">
        <f t="shared" si="188"/>
        <v>0</v>
      </c>
      <c r="L65" s="76">
        <f t="shared" si="188"/>
        <v>0</v>
      </c>
      <c r="M65" s="76">
        <f t="shared" si="188"/>
        <v>0</v>
      </c>
      <c r="N65" s="76">
        <f t="shared" si="188"/>
        <v>0</v>
      </c>
      <c r="O65" s="76">
        <f t="shared" si="188"/>
        <v>0</v>
      </c>
      <c r="P65" s="76">
        <f t="shared" si="188"/>
        <v>0</v>
      </c>
      <c r="Q65" s="76">
        <f t="shared" si="188"/>
        <v>0</v>
      </c>
      <c r="R65" s="76">
        <f t="shared" si="188"/>
        <v>0</v>
      </c>
      <c r="S65" s="76">
        <f t="shared" si="188"/>
        <v>0</v>
      </c>
      <c r="T65" s="95">
        <f t="shared" si="5"/>
        <v>0</v>
      </c>
      <c r="U65" s="76">
        <f t="shared" si="188"/>
        <v>0</v>
      </c>
      <c r="V65" s="95">
        <f t="shared" si="55"/>
        <v>0</v>
      </c>
      <c r="W65" s="76">
        <f t="shared" si="188"/>
        <v>0</v>
      </c>
      <c r="X65" s="95">
        <f t="shared" si="7"/>
        <v>0</v>
      </c>
      <c r="Y65" s="76">
        <f t="shared" si="188"/>
        <v>0</v>
      </c>
      <c r="Z65" s="95">
        <f t="shared" si="8"/>
        <v>0</v>
      </c>
      <c r="AA65" s="76">
        <f t="shared" si="188"/>
        <v>0</v>
      </c>
      <c r="AB65" s="95">
        <f t="shared" si="9"/>
        <v>0</v>
      </c>
      <c r="AC65" s="191" t="s">
        <v>435</v>
      </c>
      <c r="AE65" s="8"/>
      <c r="AF65" s="8"/>
      <c r="AG65" s="8"/>
      <c r="AH65" s="8"/>
      <c r="AI65" s="8"/>
      <c r="AJ65" s="8"/>
      <c r="AL65" s="8"/>
    </row>
    <row r="66" spans="1:38" ht="78.75">
      <c r="A66" s="51" t="s">
        <v>237</v>
      </c>
      <c r="B66" s="52" t="s">
        <v>238</v>
      </c>
      <c r="C66" s="53" t="s">
        <v>25</v>
      </c>
      <c r="D66" s="78">
        <f t="shared" ref="D66" si="189">SUM(D67)</f>
        <v>0</v>
      </c>
      <c r="E66" s="53" t="str">
        <f t="shared" ref="E66" si="190">IF(NOT(SUM(E67)=0),SUM(E67),"нд")</f>
        <v>нд</v>
      </c>
      <c r="F66" s="78">
        <f t="shared" ref="F66" si="191">SUM(F67)</f>
        <v>0</v>
      </c>
      <c r="G66" s="78">
        <f t="shared" ref="G66:AA66" si="192">SUM(G67)</f>
        <v>0</v>
      </c>
      <c r="H66" s="78">
        <f t="shared" si="192"/>
        <v>0</v>
      </c>
      <c r="I66" s="78">
        <f t="shared" si="192"/>
        <v>0</v>
      </c>
      <c r="J66" s="78">
        <f t="shared" si="192"/>
        <v>0</v>
      </c>
      <c r="K66" s="78">
        <f t="shared" si="192"/>
        <v>0</v>
      </c>
      <c r="L66" s="78">
        <f t="shared" si="192"/>
        <v>0</v>
      </c>
      <c r="M66" s="78">
        <f t="shared" si="192"/>
        <v>0</v>
      </c>
      <c r="N66" s="78">
        <f t="shared" si="192"/>
        <v>0</v>
      </c>
      <c r="O66" s="78">
        <f t="shared" si="192"/>
        <v>0</v>
      </c>
      <c r="P66" s="78">
        <f t="shared" si="192"/>
        <v>0</v>
      </c>
      <c r="Q66" s="78">
        <f t="shared" si="192"/>
        <v>0</v>
      </c>
      <c r="R66" s="78">
        <f t="shared" si="192"/>
        <v>0</v>
      </c>
      <c r="S66" s="78">
        <f t="shared" si="192"/>
        <v>0</v>
      </c>
      <c r="T66" s="91">
        <f t="shared" si="5"/>
        <v>0</v>
      </c>
      <c r="U66" s="78">
        <f t="shared" si="192"/>
        <v>0</v>
      </c>
      <c r="V66" s="91">
        <f t="shared" si="55"/>
        <v>0</v>
      </c>
      <c r="W66" s="78">
        <f t="shared" si="192"/>
        <v>0</v>
      </c>
      <c r="X66" s="91">
        <f t="shared" si="7"/>
        <v>0</v>
      </c>
      <c r="Y66" s="78">
        <f t="shared" si="192"/>
        <v>0</v>
      </c>
      <c r="Z66" s="91">
        <f t="shared" si="8"/>
        <v>0</v>
      </c>
      <c r="AA66" s="78">
        <f t="shared" si="192"/>
        <v>0</v>
      </c>
      <c r="AB66" s="91">
        <f t="shared" si="9"/>
        <v>0</v>
      </c>
      <c r="AC66" s="192" t="s">
        <v>435</v>
      </c>
      <c r="AE66" s="8"/>
      <c r="AF66" s="8"/>
      <c r="AG66" s="8"/>
      <c r="AH66" s="8"/>
      <c r="AI66" s="8"/>
      <c r="AJ66" s="8"/>
      <c r="AL66" s="8"/>
    </row>
    <row r="67" spans="1:38">
      <c r="A67" s="42" t="s">
        <v>26</v>
      </c>
      <c r="B67" s="42" t="s">
        <v>26</v>
      </c>
      <c r="C67" s="42" t="s">
        <v>26</v>
      </c>
      <c r="D67" s="102">
        <v>0</v>
      </c>
      <c r="E67" s="42" t="s">
        <v>26</v>
      </c>
      <c r="F67" s="102">
        <v>0</v>
      </c>
      <c r="G67" s="102">
        <f t="shared" ref="G67" si="193">D67-F67</f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f t="shared" ref="R67" si="194">G67-M67</f>
        <v>0</v>
      </c>
      <c r="S67" s="30">
        <f t="shared" ref="S67" si="195">M67-H67</f>
        <v>0</v>
      </c>
      <c r="T67" s="94">
        <f t="shared" si="5"/>
        <v>0</v>
      </c>
      <c r="U67" s="30">
        <f t="shared" ref="U67" si="196">N67-I67</f>
        <v>0</v>
      </c>
      <c r="V67" s="94">
        <f t="shared" si="55"/>
        <v>0</v>
      </c>
      <c r="W67" s="30">
        <f t="shared" ref="W67" si="197">O67-J67</f>
        <v>0</v>
      </c>
      <c r="X67" s="94">
        <f t="shared" si="7"/>
        <v>0</v>
      </c>
      <c r="Y67" s="30">
        <f t="shared" ref="Y67" si="198">P67-K67</f>
        <v>0</v>
      </c>
      <c r="Z67" s="94">
        <f t="shared" si="8"/>
        <v>0</v>
      </c>
      <c r="AA67" s="30">
        <f t="shared" ref="AA67" si="199">Q67-L67</f>
        <v>0</v>
      </c>
      <c r="AB67" s="94">
        <f t="shared" si="9"/>
        <v>0</v>
      </c>
      <c r="AC67" s="194" t="s">
        <v>454</v>
      </c>
      <c r="AE67" s="8"/>
      <c r="AF67" s="8"/>
      <c r="AG67" s="8"/>
      <c r="AH67" s="8"/>
      <c r="AI67" s="8"/>
      <c r="AJ67" s="8"/>
      <c r="AL67" s="8"/>
    </row>
    <row r="68" spans="1:38" ht="78.75">
      <c r="A68" s="51" t="s">
        <v>239</v>
      </c>
      <c r="B68" s="52" t="s">
        <v>240</v>
      </c>
      <c r="C68" s="53" t="s">
        <v>25</v>
      </c>
      <c r="D68" s="77">
        <f t="shared" ref="D68:D69" si="200">SUM(D69)</f>
        <v>0.247</v>
      </c>
      <c r="E68" s="53">
        <f t="shared" ref="E68:E69" si="201">IF(NOT(SUM(E69)=0),SUM(E69),"нд")</f>
        <v>0.56299999999999994</v>
      </c>
      <c r="F68" s="77">
        <f t="shared" ref="F68:F69" si="202">SUM(F69)</f>
        <v>0.247</v>
      </c>
      <c r="G68" s="77">
        <f t="shared" ref="G68:AA69" si="203">SUM(G69)</f>
        <v>0</v>
      </c>
      <c r="H68" s="77">
        <f t="shared" si="203"/>
        <v>0</v>
      </c>
      <c r="I68" s="77">
        <f t="shared" si="203"/>
        <v>0</v>
      </c>
      <c r="J68" s="77">
        <f t="shared" si="203"/>
        <v>0</v>
      </c>
      <c r="K68" s="77">
        <f t="shared" si="203"/>
        <v>0</v>
      </c>
      <c r="L68" s="77">
        <f t="shared" si="203"/>
        <v>0</v>
      </c>
      <c r="M68" s="77">
        <f t="shared" si="203"/>
        <v>0</v>
      </c>
      <c r="N68" s="77">
        <f t="shared" si="203"/>
        <v>0</v>
      </c>
      <c r="O68" s="77">
        <f t="shared" si="203"/>
        <v>0</v>
      </c>
      <c r="P68" s="77">
        <f t="shared" si="203"/>
        <v>0</v>
      </c>
      <c r="Q68" s="77">
        <f t="shared" si="203"/>
        <v>0</v>
      </c>
      <c r="R68" s="77">
        <f t="shared" si="203"/>
        <v>0</v>
      </c>
      <c r="S68" s="77">
        <f t="shared" si="203"/>
        <v>0</v>
      </c>
      <c r="T68" s="91">
        <f t="shared" si="5"/>
        <v>0</v>
      </c>
      <c r="U68" s="77">
        <f t="shared" si="203"/>
        <v>0</v>
      </c>
      <c r="V68" s="91">
        <f t="shared" si="55"/>
        <v>0</v>
      </c>
      <c r="W68" s="77">
        <f t="shared" si="203"/>
        <v>0</v>
      </c>
      <c r="X68" s="91">
        <f t="shared" si="7"/>
        <v>0</v>
      </c>
      <c r="Y68" s="77">
        <f t="shared" si="203"/>
        <v>0</v>
      </c>
      <c r="Z68" s="91">
        <f t="shared" si="8"/>
        <v>0</v>
      </c>
      <c r="AA68" s="77">
        <f t="shared" si="203"/>
        <v>0</v>
      </c>
      <c r="AB68" s="91">
        <f t="shared" si="9"/>
        <v>0</v>
      </c>
      <c r="AC68" s="192" t="s">
        <v>435</v>
      </c>
      <c r="AE68" s="8"/>
      <c r="AF68" s="8"/>
      <c r="AG68" s="8"/>
      <c r="AH68" s="8"/>
      <c r="AI68" s="8"/>
      <c r="AJ68" s="8"/>
      <c r="AL68" s="8"/>
    </row>
    <row r="69" spans="1:38">
      <c r="A69" s="33" t="s">
        <v>241</v>
      </c>
      <c r="B69" s="38" t="s">
        <v>74</v>
      </c>
      <c r="C69" s="35" t="s">
        <v>25</v>
      </c>
      <c r="D69" s="19">
        <f t="shared" si="200"/>
        <v>0.247</v>
      </c>
      <c r="E69" s="19">
        <f t="shared" si="201"/>
        <v>0.56299999999999994</v>
      </c>
      <c r="F69" s="19">
        <f t="shared" si="202"/>
        <v>0.247</v>
      </c>
      <c r="G69" s="19">
        <f t="shared" si="203"/>
        <v>0</v>
      </c>
      <c r="H69" s="19">
        <f t="shared" si="203"/>
        <v>0</v>
      </c>
      <c r="I69" s="19">
        <f t="shared" si="203"/>
        <v>0</v>
      </c>
      <c r="J69" s="19">
        <f t="shared" si="203"/>
        <v>0</v>
      </c>
      <c r="K69" s="19">
        <f t="shared" si="203"/>
        <v>0</v>
      </c>
      <c r="L69" s="19">
        <f t="shared" si="203"/>
        <v>0</v>
      </c>
      <c r="M69" s="19">
        <f t="shared" si="203"/>
        <v>0</v>
      </c>
      <c r="N69" s="19">
        <f t="shared" si="203"/>
        <v>0</v>
      </c>
      <c r="O69" s="19">
        <f t="shared" si="203"/>
        <v>0</v>
      </c>
      <c r="P69" s="19">
        <f t="shared" si="203"/>
        <v>0</v>
      </c>
      <c r="Q69" s="19">
        <f t="shared" si="203"/>
        <v>0</v>
      </c>
      <c r="R69" s="19">
        <f t="shared" si="203"/>
        <v>0</v>
      </c>
      <c r="S69" s="19">
        <f t="shared" si="203"/>
        <v>0</v>
      </c>
      <c r="T69" s="89">
        <f t="shared" si="5"/>
        <v>0</v>
      </c>
      <c r="U69" s="19">
        <f t="shared" si="203"/>
        <v>0</v>
      </c>
      <c r="V69" s="89">
        <f t="shared" si="55"/>
        <v>0</v>
      </c>
      <c r="W69" s="19">
        <f t="shared" si="203"/>
        <v>0</v>
      </c>
      <c r="X69" s="89">
        <f t="shared" si="7"/>
        <v>0</v>
      </c>
      <c r="Y69" s="19">
        <f t="shared" si="203"/>
        <v>0</v>
      </c>
      <c r="Z69" s="89">
        <f t="shared" si="8"/>
        <v>0</v>
      </c>
      <c r="AA69" s="19">
        <f t="shared" si="203"/>
        <v>0</v>
      </c>
      <c r="AB69" s="89">
        <f t="shared" si="9"/>
        <v>0</v>
      </c>
      <c r="AC69" s="188" t="s">
        <v>435</v>
      </c>
      <c r="AE69" s="8"/>
      <c r="AF69" s="8"/>
      <c r="AG69" s="8"/>
      <c r="AH69" s="8"/>
      <c r="AI69" s="8"/>
      <c r="AJ69" s="8"/>
      <c r="AL69" s="8"/>
    </row>
    <row r="70" spans="1:38" s="103" customFormat="1" ht="47.25">
      <c r="A70" s="54" t="s">
        <v>242</v>
      </c>
      <c r="B70" s="59" t="s">
        <v>243</v>
      </c>
      <c r="C70" s="56" t="s">
        <v>244</v>
      </c>
      <c r="D70" s="102">
        <v>0.247</v>
      </c>
      <c r="E70" s="66">
        <v>0.56299999999999994</v>
      </c>
      <c r="F70" s="102">
        <v>0.247</v>
      </c>
      <c r="G70" s="80">
        <f t="shared" ref="G70" si="204">D70-F70</f>
        <v>0</v>
      </c>
      <c r="H70" s="84">
        <f t="shared" si="49"/>
        <v>0</v>
      </c>
      <c r="I70" s="81">
        <v>0</v>
      </c>
      <c r="J70" s="81">
        <v>0</v>
      </c>
      <c r="K70" s="112">
        <v>0</v>
      </c>
      <c r="L70" s="81">
        <v>0</v>
      </c>
      <c r="M70" s="84">
        <f t="shared" si="50"/>
        <v>0</v>
      </c>
      <c r="N70" s="81">
        <v>0</v>
      </c>
      <c r="O70" s="81">
        <v>0</v>
      </c>
      <c r="P70" s="112">
        <v>0</v>
      </c>
      <c r="Q70" s="81">
        <v>0</v>
      </c>
      <c r="R70" s="81">
        <v>0</v>
      </c>
      <c r="S70" s="92">
        <f t="shared" si="57"/>
        <v>0</v>
      </c>
      <c r="T70" s="93">
        <f t="shared" si="5"/>
        <v>0</v>
      </c>
      <c r="U70" s="92">
        <f t="shared" si="58"/>
        <v>0</v>
      </c>
      <c r="V70" s="93">
        <f t="shared" si="55"/>
        <v>0</v>
      </c>
      <c r="W70" s="92">
        <f t="shared" si="59"/>
        <v>0</v>
      </c>
      <c r="X70" s="93">
        <f t="shared" si="7"/>
        <v>0</v>
      </c>
      <c r="Y70" s="92">
        <f t="shared" si="60"/>
        <v>0</v>
      </c>
      <c r="Z70" s="93">
        <f t="shared" si="8"/>
        <v>0</v>
      </c>
      <c r="AA70" s="92">
        <f t="shared" si="61"/>
        <v>0</v>
      </c>
      <c r="AB70" s="93">
        <f t="shared" si="9"/>
        <v>0</v>
      </c>
      <c r="AC70" s="193" t="s">
        <v>26</v>
      </c>
    </row>
    <row r="71" spans="1:38" ht="47.25">
      <c r="A71" s="45" t="s">
        <v>245</v>
      </c>
      <c r="B71" s="46" t="s">
        <v>246</v>
      </c>
      <c r="C71" s="47" t="s">
        <v>25</v>
      </c>
      <c r="D71" s="75">
        <f t="shared" ref="D71" si="205">SUM(D72,D127,D147,D165)</f>
        <v>87.234000000000009</v>
      </c>
      <c r="E71" s="75">
        <f t="shared" ref="E71" si="206">IF(NOT(SUM(E72,E127,E147,E165)=0),SUM(E72,E127,E147,E165),"нд")</f>
        <v>146.12599999999998</v>
      </c>
      <c r="F71" s="75">
        <f t="shared" ref="F71" si="207">SUM(F72,F127,F147,F165)</f>
        <v>27.497</v>
      </c>
      <c r="G71" s="75">
        <f t="shared" ref="G71:S71" si="208">SUM(G72,G127,G147,G165)</f>
        <v>59.736999999999995</v>
      </c>
      <c r="H71" s="75">
        <f t="shared" si="208"/>
        <v>16.239000000000001</v>
      </c>
      <c r="I71" s="75">
        <f t="shared" si="208"/>
        <v>0</v>
      </c>
      <c r="J71" s="75">
        <f t="shared" si="208"/>
        <v>0</v>
      </c>
      <c r="K71" s="75">
        <f t="shared" si="208"/>
        <v>16.239000000000001</v>
      </c>
      <c r="L71" s="75">
        <f t="shared" si="208"/>
        <v>0</v>
      </c>
      <c r="M71" s="75">
        <f t="shared" si="208"/>
        <v>14.965999999999999</v>
      </c>
      <c r="N71" s="75">
        <f t="shared" si="208"/>
        <v>0</v>
      </c>
      <c r="O71" s="75">
        <f t="shared" si="208"/>
        <v>0</v>
      </c>
      <c r="P71" s="75">
        <f t="shared" si="208"/>
        <v>14.965999999999999</v>
      </c>
      <c r="Q71" s="75">
        <f t="shared" si="208"/>
        <v>0</v>
      </c>
      <c r="R71" s="75">
        <f t="shared" si="208"/>
        <v>43.497999999999998</v>
      </c>
      <c r="S71" s="75">
        <f t="shared" si="208"/>
        <v>-1.272999999999999</v>
      </c>
      <c r="T71" s="97">
        <f t="shared" si="5"/>
        <v>-7.8391526571833348E-2</v>
      </c>
      <c r="U71" s="75">
        <f>SUM(U72,U127,U147,U165)</f>
        <v>0</v>
      </c>
      <c r="V71" s="97">
        <f t="shared" si="55"/>
        <v>0</v>
      </c>
      <c r="W71" s="75">
        <f>SUM(W72,W127,W147,W165)</f>
        <v>0</v>
      </c>
      <c r="X71" s="97">
        <f t="shared" si="7"/>
        <v>0</v>
      </c>
      <c r="Y71" s="75">
        <f>SUM(Y72,Y127,Y147,Y165)</f>
        <v>-1.272999999999999</v>
      </c>
      <c r="Z71" s="97">
        <f t="shared" si="8"/>
        <v>-7.8391526571833348E-2</v>
      </c>
      <c r="AA71" s="75">
        <f>SUM(AA72,AA127,AA147,AA165)</f>
        <v>0</v>
      </c>
      <c r="AB71" s="97">
        <f t="shared" si="9"/>
        <v>0</v>
      </c>
      <c r="AC71" s="190" t="s">
        <v>435</v>
      </c>
      <c r="AE71" s="8"/>
      <c r="AF71" s="8"/>
      <c r="AG71" s="8"/>
      <c r="AH71" s="8"/>
      <c r="AI71" s="8"/>
      <c r="AJ71" s="8"/>
      <c r="AL71" s="8"/>
    </row>
    <row r="72" spans="1:38" ht="78.75">
      <c r="A72" s="48" t="s">
        <v>247</v>
      </c>
      <c r="B72" s="49" t="s">
        <v>248</v>
      </c>
      <c r="C72" s="50" t="s">
        <v>25</v>
      </c>
      <c r="D72" s="76">
        <f t="shared" ref="D72" si="209">SUM(D73,D75)</f>
        <v>38.860000000000007</v>
      </c>
      <c r="E72" s="76">
        <f t="shared" ref="E72" si="210">IF(NOT(SUM(E73,E75)=0),SUM(E73,E75),"нд")</f>
        <v>75.144999999999982</v>
      </c>
      <c r="F72" s="76">
        <f t="shared" ref="F72" si="211">SUM(F73,F75)</f>
        <v>17.349999999999998</v>
      </c>
      <c r="G72" s="76">
        <f t="shared" ref="G72:AA72" si="212">SUM(G73,G75)</f>
        <v>21.509999999999998</v>
      </c>
      <c r="H72" s="76">
        <f t="shared" si="212"/>
        <v>6.4939999999999989</v>
      </c>
      <c r="I72" s="76">
        <f t="shared" si="212"/>
        <v>0</v>
      </c>
      <c r="J72" s="76">
        <f t="shared" si="212"/>
        <v>0</v>
      </c>
      <c r="K72" s="76">
        <f t="shared" si="212"/>
        <v>6.4939999999999989</v>
      </c>
      <c r="L72" s="76">
        <f t="shared" si="212"/>
        <v>0</v>
      </c>
      <c r="M72" s="76">
        <f t="shared" si="212"/>
        <v>5.8699999999999992</v>
      </c>
      <c r="N72" s="76">
        <f t="shared" si="212"/>
        <v>0</v>
      </c>
      <c r="O72" s="76">
        <f t="shared" si="212"/>
        <v>0</v>
      </c>
      <c r="P72" s="76">
        <f t="shared" si="212"/>
        <v>5.8699999999999992</v>
      </c>
      <c r="Q72" s="76">
        <f t="shared" si="212"/>
        <v>0</v>
      </c>
      <c r="R72" s="76">
        <f t="shared" si="212"/>
        <v>15.016</v>
      </c>
      <c r="S72" s="76">
        <f t="shared" si="212"/>
        <v>-0.62399999999999944</v>
      </c>
      <c r="T72" s="95">
        <f t="shared" si="5"/>
        <v>-9.608869725900826E-2</v>
      </c>
      <c r="U72" s="76">
        <f t="shared" si="212"/>
        <v>0</v>
      </c>
      <c r="V72" s="95">
        <f t="shared" si="55"/>
        <v>0</v>
      </c>
      <c r="W72" s="76">
        <f t="shared" si="212"/>
        <v>0</v>
      </c>
      <c r="X72" s="95">
        <f t="shared" si="7"/>
        <v>0</v>
      </c>
      <c r="Y72" s="76">
        <f t="shared" si="212"/>
        <v>-0.62399999999999944</v>
      </c>
      <c r="Z72" s="95">
        <f t="shared" si="8"/>
        <v>-9.608869725900826E-2</v>
      </c>
      <c r="AA72" s="76">
        <f t="shared" si="212"/>
        <v>0</v>
      </c>
      <c r="AB72" s="95">
        <f t="shared" si="9"/>
        <v>0</v>
      </c>
      <c r="AC72" s="191" t="s">
        <v>435</v>
      </c>
      <c r="AE72" s="8"/>
      <c r="AF72" s="8"/>
      <c r="AG72" s="8"/>
      <c r="AH72" s="8"/>
      <c r="AI72" s="8"/>
      <c r="AJ72" s="8"/>
      <c r="AL72" s="8"/>
    </row>
    <row r="73" spans="1:38" ht="31.5">
      <c r="A73" s="51" t="s">
        <v>249</v>
      </c>
      <c r="B73" s="52" t="s">
        <v>250</v>
      </c>
      <c r="C73" s="53" t="s">
        <v>25</v>
      </c>
      <c r="D73" s="78">
        <f t="shared" ref="D73" si="213">SUM(D74)</f>
        <v>0</v>
      </c>
      <c r="E73" s="53" t="str">
        <f t="shared" ref="E73" si="214">IF(NOT(SUM(E74)=0),SUM(E74),"нд")</f>
        <v>нд</v>
      </c>
      <c r="F73" s="78">
        <f t="shared" ref="F73" si="215">SUM(F74)</f>
        <v>0</v>
      </c>
      <c r="G73" s="78">
        <f t="shared" ref="G73:AA73" si="216">SUM(G74)</f>
        <v>0</v>
      </c>
      <c r="H73" s="78">
        <f t="shared" si="216"/>
        <v>0</v>
      </c>
      <c r="I73" s="78">
        <f t="shared" si="216"/>
        <v>0</v>
      </c>
      <c r="J73" s="78">
        <f t="shared" si="216"/>
        <v>0</v>
      </c>
      <c r="K73" s="78">
        <f t="shared" si="216"/>
        <v>0</v>
      </c>
      <c r="L73" s="78">
        <f t="shared" si="216"/>
        <v>0</v>
      </c>
      <c r="M73" s="78">
        <f t="shared" si="216"/>
        <v>0</v>
      </c>
      <c r="N73" s="78">
        <f t="shared" si="216"/>
        <v>0</v>
      </c>
      <c r="O73" s="78">
        <f t="shared" si="216"/>
        <v>0</v>
      </c>
      <c r="P73" s="78">
        <f t="shared" si="216"/>
        <v>0</v>
      </c>
      <c r="Q73" s="78">
        <f t="shared" si="216"/>
        <v>0</v>
      </c>
      <c r="R73" s="78">
        <f t="shared" si="216"/>
        <v>0</v>
      </c>
      <c r="S73" s="78">
        <f t="shared" si="216"/>
        <v>0</v>
      </c>
      <c r="T73" s="91">
        <f t="shared" si="5"/>
        <v>0</v>
      </c>
      <c r="U73" s="78">
        <f t="shared" si="216"/>
        <v>0</v>
      </c>
      <c r="V73" s="91">
        <f t="shared" si="55"/>
        <v>0</v>
      </c>
      <c r="W73" s="78">
        <f t="shared" si="216"/>
        <v>0</v>
      </c>
      <c r="X73" s="91">
        <f t="shared" si="7"/>
        <v>0</v>
      </c>
      <c r="Y73" s="78">
        <f t="shared" si="216"/>
        <v>0</v>
      </c>
      <c r="Z73" s="91">
        <f t="shared" si="8"/>
        <v>0</v>
      </c>
      <c r="AA73" s="78">
        <f t="shared" si="216"/>
        <v>0</v>
      </c>
      <c r="AB73" s="91">
        <f t="shared" si="9"/>
        <v>0</v>
      </c>
      <c r="AC73" s="192" t="s">
        <v>435</v>
      </c>
      <c r="AE73" s="8"/>
      <c r="AF73" s="8"/>
      <c r="AG73" s="8"/>
      <c r="AH73" s="8"/>
      <c r="AI73" s="8"/>
      <c r="AJ73" s="8"/>
      <c r="AL73" s="8"/>
    </row>
    <row r="74" spans="1:38">
      <c r="A74" s="42" t="s">
        <v>26</v>
      </c>
      <c r="B74" s="42" t="s">
        <v>26</v>
      </c>
      <c r="C74" s="42" t="s">
        <v>26</v>
      </c>
      <c r="D74" s="102">
        <v>0</v>
      </c>
      <c r="E74" s="42" t="s">
        <v>26</v>
      </c>
      <c r="F74" s="102">
        <v>0</v>
      </c>
      <c r="G74" s="102">
        <f t="shared" ref="G74" si="217">D74-F74</f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f t="shared" ref="R74" si="218">G74-M74</f>
        <v>0</v>
      </c>
      <c r="S74" s="30">
        <f t="shared" ref="S74" si="219">M74-H74</f>
        <v>0</v>
      </c>
      <c r="T74" s="94">
        <f t="shared" si="5"/>
        <v>0</v>
      </c>
      <c r="U74" s="30">
        <f t="shared" ref="U74" si="220">N74-I74</f>
        <v>0</v>
      </c>
      <c r="V74" s="94">
        <f t="shared" si="55"/>
        <v>0</v>
      </c>
      <c r="W74" s="30">
        <f t="shared" ref="W74" si="221">O74-J74</f>
        <v>0</v>
      </c>
      <c r="X74" s="94">
        <f t="shared" si="7"/>
        <v>0</v>
      </c>
      <c r="Y74" s="30">
        <f t="shared" ref="Y74" si="222">P74-K74</f>
        <v>0</v>
      </c>
      <c r="Z74" s="94">
        <f t="shared" si="8"/>
        <v>0</v>
      </c>
      <c r="AA74" s="30">
        <f t="shared" ref="AA74" si="223">Q74-L74</f>
        <v>0</v>
      </c>
      <c r="AB74" s="94">
        <f t="shared" si="9"/>
        <v>0</v>
      </c>
      <c r="AC74" s="194" t="s">
        <v>454</v>
      </c>
      <c r="AE74" s="8"/>
      <c r="AF74" s="8"/>
      <c r="AG74" s="8"/>
      <c r="AH74" s="8"/>
      <c r="AI74" s="8"/>
      <c r="AJ74" s="8"/>
      <c r="AL74" s="8"/>
    </row>
    <row r="75" spans="1:38" ht="63">
      <c r="A75" s="51" t="s">
        <v>251</v>
      </c>
      <c r="B75" s="52" t="s">
        <v>252</v>
      </c>
      <c r="C75" s="53" t="s">
        <v>25</v>
      </c>
      <c r="D75" s="77">
        <f t="shared" ref="D75" si="224">SUM(D76,D88)</f>
        <v>38.860000000000007</v>
      </c>
      <c r="E75" s="77">
        <f t="shared" ref="E75" si="225">IF(NOT(SUM(E76,E88)=0),SUM(E76,E88),"нд")</f>
        <v>75.144999999999982</v>
      </c>
      <c r="F75" s="77">
        <f t="shared" ref="F75" si="226">SUM(F76,F88)</f>
        <v>17.349999999999998</v>
      </c>
      <c r="G75" s="77">
        <f t="shared" ref="G75:AA75" si="227">SUM(G76,G88)</f>
        <v>21.509999999999998</v>
      </c>
      <c r="H75" s="77">
        <f t="shared" si="227"/>
        <v>6.4939999999999989</v>
      </c>
      <c r="I75" s="77">
        <f t="shared" si="227"/>
        <v>0</v>
      </c>
      <c r="J75" s="77">
        <f t="shared" si="227"/>
        <v>0</v>
      </c>
      <c r="K75" s="77">
        <f t="shared" si="227"/>
        <v>6.4939999999999989</v>
      </c>
      <c r="L75" s="77">
        <f t="shared" si="227"/>
        <v>0</v>
      </c>
      <c r="M75" s="77">
        <f t="shared" si="227"/>
        <v>5.8699999999999992</v>
      </c>
      <c r="N75" s="77">
        <f t="shared" si="227"/>
        <v>0</v>
      </c>
      <c r="O75" s="77">
        <f t="shared" si="227"/>
        <v>0</v>
      </c>
      <c r="P75" s="77">
        <f t="shared" si="227"/>
        <v>5.8699999999999992</v>
      </c>
      <c r="Q75" s="77">
        <f t="shared" si="227"/>
        <v>0</v>
      </c>
      <c r="R75" s="77">
        <f t="shared" si="227"/>
        <v>15.016</v>
      </c>
      <c r="S75" s="77">
        <f t="shared" si="227"/>
        <v>-0.62399999999999944</v>
      </c>
      <c r="T75" s="91">
        <f t="shared" si="5"/>
        <v>-9.608869725900826E-2</v>
      </c>
      <c r="U75" s="77">
        <f t="shared" si="227"/>
        <v>0</v>
      </c>
      <c r="V75" s="91">
        <f t="shared" si="55"/>
        <v>0</v>
      </c>
      <c r="W75" s="77">
        <f t="shared" si="227"/>
        <v>0</v>
      </c>
      <c r="X75" s="91">
        <f t="shared" si="7"/>
        <v>0</v>
      </c>
      <c r="Y75" s="77">
        <f t="shared" si="227"/>
        <v>-0.62399999999999944</v>
      </c>
      <c r="Z75" s="91">
        <f t="shared" si="8"/>
        <v>-9.608869725900826E-2</v>
      </c>
      <c r="AA75" s="77">
        <f t="shared" si="227"/>
        <v>0</v>
      </c>
      <c r="AB75" s="91">
        <f t="shared" si="9"/>
        <v>0</v>
      </c>
      <c r="AC75" s="192" t="s">
        <v>435</v>
      </c>
      <c r="AE75" s="8"/>
      <c r="AF75" s="8"/>
      <c r="AG75" s="8"/>
      <c r="AH75" s="8"/>
      <c r="AI75" s="8"/>
      <c r="AJ75" s="8"/>
      <c r="AL75" s="8"/>
    </row>
    <row r="76" spans="1:38">
      <c r="A76" s="23" t="s">
        <v>253</v>
      </c>
      <c r="B76" s="24" t="s">
        <v>31</v>
      </c>
      <c r="C76" s="17" t="s">
        <v>25</v>
      </c>
      <c r="D76" s="18">
        <f t="shared" ref="D76" si="228">SUM(D77:D87)</f>
        <v>13.933</v>
      </c>
      <c r="E76" s="17">
        <f>IF(NOT(SUM(E77:E87)=0),SUM(E77:E87),"нд")</f>
        <v>28.526</v>
      </c>
      <c r="F76" s="18">
        <f t="shared" ref="F76" si="229">SUM(F77:F87)</f>
        <v>1.875</v>
      </c>
      <c r="G76" s="18">
        <f t="shared" ref="G76:AA76" si="230">SUM(G77:G87)</f>
        <v>12.058</v>
      </c>
      <c r="H76" s="18">
        <f t="shared" si="230"/>
        <v>0.8879999999999999</v>
      </c>
      <c r="I76" s="18">
        <f t="shared" si="230"/>
        <v>0</v>
      </c>
      <c r="J76" s="18">
        <f t="shared" si="230"/>
        <v>0</v>
      </c>
      <c r="K76" s="18">
        <f t="shared" si="230"/>
        <v>0.8879999999999999</v>
      </c>
      <c r="L76" s="18">
        <f t="shared" si="230"/>
        <v>0</v>
      </c>
      <c r="M76" s="18">
        <f t="shared" si="230"/>
        <v>0.71399999999999997</v>
      </c>
      <c r="N76" s="18">
        <f t="shared" si="230"/>
        <v>0</v>
      </c>
      <c r="O76" s="18">
        <f t="shared" si="230"/>
        <v>0</v>
      </c>
      <c r="P76" s="18">
        <f t="shared" si="230"/>
        <v>0.71399999999999997</v>
      </c>
      <c r="Q76" s="18">
        <f t="shared" si="230"/>
        <v>0</v>
      </c>
      <c r="R76" s="18">
        <f t="shared" si="230"/>
        <v>11.17</v>
      </c>
      <c r="S76" s="18">
        <f t="shared" si="230"/>
        <v>-0.17399999999999999</v>
      </c>
      <c r="T76" s="88">
        <f t="shared" si="5"/>
        <v>-0.19594594594594594</v>
      </c>
      <c r="U76" s="18">
        <f t="shared" si="230"/>
        <v>0</v>
      </c>
      <c r="V76" s="88">
        <f t="shared" si="55"/>
        <v>0</v>
      </c>
      <c r="W76" s="18">
        <f t="shared" si="230"/>
        <v>0</v>
      </c>
      <c r="X76" s="88">
        <f t="shared" si="7"/>
        <v>0</v>
      </c>
      <c r="Y76" s="18">
        <f t="shared" si="230"/>
        <v>-0.17399999999999999</v>
      </c>
      <c r="Z76" s="88">
        <f t="shared" si="8"/>
        <v>-0.19594594594594594</v>
      </c>
      <c r="AA76" s="18">
        <f t="shared" si="230"/>
        <v>0</v>
      </c>
      <c r="AB76" s="88">
        <f t="shared" si="9"/>
        <v>0</v>
      </c>
      <c r="AC76" s="196" t="s">
        <v>435</v>
      </c>
      <c r="AE76" s="8"/>
      <c r="AF76" s="8"/>
      <c r="AG76" s="8"/>
      <c r="AH76" s="8"/>
      <c r="AI76" s="8"/>
      <c r="AJ76" s="8"/>
      <c r="AL76" s="8"/>
    </row>
    <row r="77" spans="1:38" ht="63">
      <c r="A77" s="26" t="s">
        <v>254</v>
      </c>
      <c r="B77" s="57" t="s">
        <v>255</v>
      </c>
      <c r="C77" s="28" t="s">
        <v>56</v>
      </c>
      <c r="D77" s="108">
        <v>0</v>
      </c>
      <c r="E77" s="108" t="s">
        <v>26</v>
      </c>
      <c r="F77" s="108">
        <v>0</v>
      </c>
      <c r="G77" s="102">
        <f t="shared" ref="G77:G87" si="231">D77-F77</f>
        <v>0</v>
      </c>
      <c r="H77" s="41">
        <f t="shared" si="49"/>
        <v>0</v>
      </c>
      <c r="I77" s="29">
        <v>0</v>
      </c>
      <c r="J77" s="29">
        <v>0</v>
      </c>
      <c r="K77" s="86">
        <v>0</v>
      </c>
      <c r="L77" s="29">
        <v>0</v>
      </c>
      <c r="M77" s="41">
        <f t="shared" si="50"/>
        <v>0</v>
      </c>
      <c r="N77" s="29">
        <v>0</v>
      </c>
      <c r="O77" s="29">
        <v>0</v>
      </c>
      <c r="P77" s="86">
        <v>0</v>
      </c>
      <c r="Q77" s="29">
        <v>0</v>
      </c>
      <c r="R77" s="105">
        <f>G77-M77</f>
        <v>0</v>
      </c>
      <c r="S77" s="30">
        <f t="shared" si="57"/>
        <v>0</v>
      </c>
      <c r="T77" s="94">
        <f t="shared" si="5"/>
        <v>0</v>
      </c>
      <c r="U77" s="30">
        <f t="shared" si="58"/>
        <v>0</v>
      </c>
      <c r="V77" s="94">
        <f t="shared" si="55"/>
        <v>0</v>
      </c>
      <c r="W77" s="30">
        <f t="shared" si="59"/>
        <v>0</v>
      </c>
      <c r="X77" s="94">
        <f t="shared" si="7"/>
        <v>0</v>
      </c>
      <c r="Y77" s="30">
        <f t="shared" si="60"/>
        <v>0</v>
      </c>
      <c r="Z77" s="94">
        <f t="shared" si="8"/>
        <v>0</v>
      </c>
      <c r="AA77" s="30">
        <f t="shared" si="61"/>
        <v>0</v>
      </c>
      <c r="AB77" s="94">
        <f t="shared" si="9"/>
        <v>0</v>
      </c>
      <c r="AC77" s="194" t="s">
        <v>454</v>
      </c>
      <c r="AE77" s="8"/>
      <c r="AF77" s="8"/>
      <c r="AG77" s="8"/>
      <c r="AH77" s="8"/>
      <c r="AI77" s="8"/>
      <c r="AJ77" s="8"/>
      <c r="AL77" s="8"/>
    </row>
    <row r="78" spans="1:38" ht="31.5">
      <c r="A78" s="26" t="s">
        <v>256</v>
      </c>
      <c r="B78" s="65" t="s">
        <v>57</v>
      </c>
      <c r="C78" s="28" t="s">
        <v>58</v>
      </c>
      <c r="D78" s="108">
        <v>0</v>
      </c>
      <c r="E78" s="28" t="s">
        <v>26</v>
      </c>
      <c r="F78" s="108">
        <v>0</v>
      </c>
      <c r="G78" s="102">
        <f t="shared" si="231"/>
        <v>0</v>
      </c>
      <c r="H78" s="41">
        <f t="shared" si="49"/>
        <v>0</v>
      </c>
      <c r="I78" s="29">
        <v>0</v>
      </c>
      <c r="J78" s="29">
        <v>0</v>
      </c>
      <c r="K78" s="86">
        <v>0</v>
      </c>
      <c r="L78" s="29">
        <v>0</v>
      </c>
      <c r="M78" s="41">
        <f t="shared" si="50"/>
        <v>0</v>
      </c>
      <c r="N78" s="29">
        <v>0</v>
      </c>
      <c r="O78" s="29">
        <v>0</v>
      </c>
      <c r="P78" s="86">
        <v>0</v>
      </c>
      <c r="Q78" s="29">
        <v>0</v>
      </c>
      <c r="R78" s="105">
        <f>G78-M78</f>
        <v>0</v>
      </c>
      <c r="S78" s="30">
        <f t="shared" si="57"/>
        <v>0</v>
      </c>
      <c r="T78" s="94">
        <f t="shared" si="5"/>
        <v>0</v>
      </c>
      <c r="U78" s="30">
        <f t="shared" si="58"/>
        <v>0</v>
      </c>
      <c r="V78" s="94">
        <f t="shared" si="55"/>
        <v>0</v>
      </c>
      <c r="W78" s="30">
        <f t="shared" si="59"/>
        <v>0</v>
      </c>
      <c r="X78" s="94">
        <f t="shared" si="7"/>
        <v>0</v>
      </c>
      <c r="Y78" s="30">
        <f t="shared" si="60"/>
        <v>0</v>
      </c>
      <c r="Z78" s="94">
        <f t="shared" si="8"/>
        <v>0</v>
      </c>
      <c r="AA78" s="30">
        <f t="shared" si="61"/>
        <v>0</v>
      </c>
      <c r="AB78" s="94">
        <f t="shared" si="9"/>
        <v>0</v>
      </c>
      <c r="AC78" s="194" t="s">
        <v>454</v>
      </c>
      <c r="AE78" s="8"/>
      <c r="AF78" s="8"/>
      <c r="AG78" s="8"/>
      <c r="AH78" s="8"/>
      <c r="AI78" s="8"/>
      <c r="AJ78" s="8"/>
      <c r="AL78" s="8"/>
    </row>
    <row r="79" spans="1:38" s="103" customFormat="1" ht="31.5">
      <c r="A79" s="54" t="s">
        <v>257</v>
      </c>
      <c r="B79" s="59" t="s">
        <v>258</v>
      </c>
      <c r="C79" s="66" t="s">
        <v>59</v>
      </c>
      <c r="D79" s="108">
        <v>0.55100000000000005</v>
      </c>
      <c r="E79" s="66">
        <v>1.262</v>
      </c>
      <c r="F79" s="108">
        <v>0.55100000000000005</v>
      </c>
      <c r="G79" s="80">
        <f t="shared" si="231"/>
        <v>0</v>
      </c>
      <c r="H79" s="84">
        <f t="shared" si="49"/>
        <v>0</v>
      </c>
      <c r="I79" s="81">
        <v>0</v>
      </c>
      <c r="J79" s="81">
        <v>0</v>
      </c>
      <c r="K79" s="85">
        <v>0</v>
      </c>
      <c r="L79" s="81">
        <v>0</v>
      </c>
      <c r="M79" s="84">
        <f t="shared" si="50"/>
        <v>0</v>
      </c>
      <c r="N79" s="81">
        <v>0</v>
      </c>
      <c r="O79" s="81">
        <v>0</v>
      </c>
      <c r="P79" s="85">
        <v>0</v>
      </c>
      <c r="Q79" s="81">
        <v>0</v>
      </c>
      <c r="R79" s="81">
        <v>0</v>
      </c>
      <c r="S79" s="92">
        <f t="shared" si="57"/>
        <v>0</v>
      </c>
      <c r="T79" s="93">
        <f t="shared" si="5"/>
        <v>0</v>
      </c>
      <c r="U79" s="92">
        <f t="shared" si="58"/>
        <v>0</v>
      </c>
      <c r="V79" s="93">
        <f t="shared" si="55"/>
        <v>0</v>
      </c>
      <c r="W79" s="92">
        <f t="shared" si="59"/>
        <v>0</v>
      </c>
      <c r="X79" s="93">
        <f t="shared" si="7"/>
        <v>0</v>
      </c>
      <c r="Y79" s="92">
        <f t="shared" si="60"/>
        <v>0</v>
      </c>
      <c r="Z79" s="93">
        <f t="shared" si="8"/>
        <v>0</v>
      </c>
      <c r="AA79" s="92">
        <f t="shared" si="61"/>
        <v>0</v>
      </c>
      <c r="AB79" s="93">
        <f t="shared" si="9"/>
        <v>0</v>
      </c>
      <c r="AC79" s="194" t="s">
        <v>454</v>
      </c>
    </row>
    <row r="80" spans="1:38" ht="31.5">
      <c r="A80" s="26" t="s">
        <v>259</v>
      </c>
      <c r="B80" s="65" t="s">
        <v>60</v>
      </c>
      <c r="C80" s="29" t="s">
        <v>61</v>
      </c>
      <c r="D80" s="108">
        <v>0.91300000000000003</v>
      </c>
      <c r="E80" s="28">
        <v>1.373</v>
      </c>
      <c r="F80" s="108">
        <v>0</v>
      </c>
      <c r="G80" s="102">
        <f t="shared" si="231"/>
        <v>0.91300000000000003</v>
      </c>
      <c r="H80" s="41">
        <f t="shared" si="49"/>
        <v>0</v>
      </c>
      <c r="I80" s="29">
        <v>0</v>
      </c>
      <c r="J80" s="29">
        <v>0</v>
      </c>
      <c r="K80" s="86">
        <v>0</v>
      </c>
      <c r="L80" s="29">
        <v>0</v>
      </c>
      <c r="M80" s="41">
        <f t="shared" si="50"/>
        <v>0</v>
      </c>
      <c r="N80" s="29">
        <v>0</v>
      </c>
      <c r="O80" s="29">
        <v>0</v>
      </c>
      <c r="P80" s="86">
        <v>0</v>
      </c>
      <c r="Q80" s="29">
        <v>0</v>
      </c>
      <c r="R80" s="109">
        <f>G80-M80</f>
        <v>0.91300000000000003</v>
      </c>
      <c r="S80" s="30">
        <f t="shared" si="57"/>
        <v>0</v>
      </c>
      <c r="T80" s="94">
        <f t="shared" si="5"/>
        <v>0</v>
      </c>
      <c r="U80" s="30">
        <f t="shared" si="58"/>
        <v>0</v>
      </c>
      <c r="V80" s="94">
        <f t="shared" si="55"/>
        <v>0</v>
      </c>
      <c r="W80" s="30">
        <f t="shared" si="59"/>
        <v>0</v>
      </c>
      <c r="X80" s="94">
        <f t="shared" si="7"/>
        <v>0</v>
      </c>
      <c r="Y80" s="30">
        <f t="shared" si="60"/>
        <v>0</v>
      </c>
      <c r="Z80" s="94">
        <f t="shared" si="8"/>
        <v>0</v>
      </c>
      <c r="AA80" s="30">
        <f t="shared" si="61"/>
        <v>0</v>
      </c>
      <c r="AB80" s="94">
        <f t="shared" si="9"/>
        <v>0</v>
      </c>
      <c r="AC80" s="194" t="s">
        <v>454</v>
      </c>
      <c r="AE80" s="8"/>
      <c r="AF80" s="8"/>
      <c r="AG80" s="8"/>
      <c r="AH80" s="8"/>
      <c r="AI80" s="8"/>
      <c r="AJ80" s="8"/>
      <c r="AL80" s="8"/>
    </row>
    <row r="81" spans="1:38" ht="47.25">
      <c r="A81" s="26" t="s">
        <v>260</v>
      </c>
      <c r="B81" s="65" t="s">
        <v>62</v>
      </c>
      <c r="C81" s="28" t="s">
        <v>63</v>
      </c>
      <c r="D81" s="127">
        <v>0.70099999999999996</v>
      </c>
      <c r="E81" s="72">
        <v>1.3180000000000001</v>
      </c>
      <c r="F81" s="109">
        <v>0</v>
      </c>
      <c r="G81" s="102">
        <f t="shared" si="231"/>
        <v>0.70099999999999996</v>
      </c>
      <c r="H81" s="41">
        <f t="shared" si="49"/>
        <v>0.70099999999999996</v>
      </c>
      <c r="I81" s="29">
        <v>0</v>
      </c>
      <c r="J81" s="29">
        <v>0</v>
      </c>
      <c r="K81" s="136">
        <v>0.70099999999999996</v>
      </c>
      <c r="L81" s="29">
        <v>0</v>
      </c>
      <c r="M81" s="41">
        <f t="shared" si="50"/>
        <v>0.61199999999999999</v>
      </c>
      <c r="N81" s="29">
        <v>0</v>
      </c>
      <c r="O81" s="29">
        <v>0</v>
      </c>
      <c r="P81" s="137">
        <v>0.61199999999999999</v>
      </c>
      <c r="Q81" s="29">
        <v>0</v>
      </c>
      <c r="R81" s="141">
        <v>0</v>
      </c>
      <c r="S81" s="30">
        <f t="shared" si="57"/>
        <v>-8.8999999999999968E-2</v>
      </c>
      <c r="T81" s="94">
        <f t="shared" si="5"/>
        <v>-0.12696148359486448</v>
      </c>
      <c r="U81" s="30">
        <f t="shared" si="58"/>
        <v>0</v>
      </c>
      <c r="V81" s="94">
        <f t="shared" si="55"/>
        <v>0</v>
      </c>
      <c r="W81" s="30">
        <f t="shared" si="59"/>
        <v>0</v>
      </c>
      <c r="X81" s="94">
        <f t="shared" si="7"/>
        <v>0</v>
      </c>
      <c r="Y81" s="30">
        <f t="shared" si="60"/>
        <v>-8.8999999999999968E-2</v>
      </c>
      <c r="Z81" s="94">
        <f t="shared" si="8"/>
        <v>-0.12696148359486448</v>
      </c>
      <c r="AA81" s="30">
        <f t="shared" si="61"/>
        <v>0</v>
      </c>
      <c r="AB81" s="94">
        <f t="shared" si="9"/>
        <v>0</v>
      </c>
      <c r="AC81" s="197" t="s">
        <v>455</v>
      </c>
      <c r="AE81" s="8"/>
      <c r="AF81" s="8"/>
      <c r="AG81" s="8"/>
      <c r="AH81" s="8"/>
      <c r="AI81" s="8"/>
      <c r="AJ81" s="8"/>
      <c r="AL81" s="8"/>
    </row>
    <row r="82" spans="1:38" s="103" customFormat="1" ht="31.5">
      <c r="A82" s="54" t="s">
        <v>261</v>
      </c>
      <c r="B82" s="59" t="s">
        <v>262</v>
      </c>
      <c r="C82" s="66" t="s">
        <v>64</v>
      </c>
      <c r="D82" s="128">
        <v>0.55300000000000005</v>
      </c>
      <c r="E82" s="66">
        <v>1.262</v>
      </c>
      <c r="F82" s="128">
        <v>0.55300000000000005</v>
      </c>
      <c r="G82" s="80">
        <f t="shared" si="231"/>
        <v>0</v>
      </c>
      <c r="H82" s="84">
        <f t="shared" si="49"/>
        <v>0</v>
      </c>
      <c r="I82" s="81">
        <v>0</v>
      </c>
      <c r="J82" s="81">
        <v>0</v>
      </c>
      <c r="K82" s="85">
        <v>0</v>
      </c>
      <c r="L82" s="81">
        <v>0</v>
      </c>
      <c r="M82" s="84">
        <f t="shared" si="50"/>
        <v>0</v>
      </c>
      <c r="N82" s="81">
        <v>0</v>
      </c>
      <c r="O82" s="81">
        <v>0</v>
      </c>
      <c r="P82" s="85">
        <v>0</v>
      </c>
      <c r="Q82" s="81">
        <v>0</v>
      </c>
      <c r="R82" s="81">
        <v>0</v>
      </c>
      <c r="S82" s="92">
        <f t="shared" si="57"/>
        <v>0</v>
      </c>
      <c r="T82" s="93">
        <f t="shared" si="5"/>
        <v>0</v>
      </c>
      <c r="U82" s="92">
        <f t="shared" si="58"/>
        <v>0</v>
      </c>
      <c r="V82" s="93">
        <f t="shared" si="55"/>
        <v>0</v>
      </c>
      <c r="W82" s="92">
        <f t="shared" si="59"/>
        <v>0</v>
      </c>
      <c r="X82" s="93">
        <f t="shared" si="7"/>
        <v>0</v>
      </c>
      <c r="Y82" s="92">
        <f t="shared" si="60"/>
        <v>0</v>
      </c>
      <c r="Z82" s="93">
        <f t="shared" si="8"/>
        <v>0</v>
      </c>
      <c r="AA82" s="92">
        <f t="shared" si="61"/>
        <v>0</v>
      </c>
      <c r="AB82" s="93">
        <f t="shared" si="9"/>
        <v>0</v>
      </c>
      <c r="AC82" s="194" t="s">
        <v>454</v>
      </c>
    </row>
    <row r="83" spans="1:38" ht="31.5" customHeight="1">
      <c r="A83" s="26" t="s">
        <v>263</v>
      </c>
      <c r="B83" s="32" t="s">
        <v>65</v>
      </c>
      <c r="C83" s="28" t="s">
        <v>66</v>
      </c>
      <c r="D83" s="108">
        <v>0</v>
      </c>
      <c r="E83" s="28" t="s">
        <v>26</v>
      </c>
      <c r="F83" s="108">
        <v>0</v>
      </c>
      <c r="G83" s="102">
        <f t="shared" si="231"/>
        <v>0</v>
      </c>
      <c r="H83" s="41">
        <f t="shared" si="49"/>
        <v>0</v>
      </c>
      <c r="I83" s="29">
        <v>0</v>
      </c>
      <c r="J83" s="29">
        <v>0</v>
      </c>
      <c r="K83" s="86">
        <v>0</v>
      </c>
      <c r="L83" s="29">
        <v>0</v>
      </c>
      <c r="M83" s="41">
        <f t="shared" si="50"/>
        <v>0</v>
      </c>
      <c r="N83" s="29">
        <v>0</v>
      </c>
      <c r="O83" s="29">
        <v>0</v>
      </c>
      <c r="P83" s="86">
        <v>0</v>
      </c>
      <c r="Q83" s="29">
        <v>0</v>
      </c>
      <c r="R83" s="105">
        <f>G83-M83</f>
        <v>0</v>
      </c>
      <c r="S83" s="30">
        <f t="shared" si="57"/>
        <v>0</v>
      </c>
      <c r="T83" s="94">
        <f t="shared" si="5"/>
        <v>0</v>
      </c>
      <c r="U83" s="30">
        <f t="shared" si="58"/>
        <v>0</v>
      </c>
      <c r="V83" s="94">
        <f t="shared" si="55"/>
        <v>0</v>
      </c>
      <c r="W83" s="30">
        <f t="shared" si="59"/>
        <v>0</v>
      </c>
      <c r="X83" s="94">
        <f t="shared" si="7"/>
        <v>0</v>
      </c>
      <c r="Y83" s="30">
        <f t="shared" si="60"/>
        <v>0</v>
      </c>
      <c r="Z83" s="94">
        <f t="shared" si="8"/>
        <v>0</v>
      </c>
      <c r="AA83" s="30">
        <f t="shared" si="61"/>
        <v>0</v>
      </c>
      <c r="AB83" s="94">
        <f t="shared" si="9"/>
        <v>0</v>
      </c>
      <c r="AC83" s="194" t="s">
        <v>454</v>
      </c>
      <c r="AE83" s="8"/>
      <c r="AF83" s="8"/>
      <c r="AG83" s="8"/>
      <c r="AH83" s="8"/>
      <c r="AI83" s="8"/>
      <c r="AJ83" s="8"/>
      <c r="AL83" s="8"/>
    </row>
    <row r="84" spans="1:38" ht="31.5">
      <c r="A84" s="26" t="s">
        <v>264</v>
      </c>
      <c r="B84" s="32" t="s">
        <v>67</v>
      </c>
      <c r="C84" s="29" t="s">
        <v>68</v>
      </c>
      <c r="D84" s="108">
        <v>0.36199999999999999</v>
      </c>
      <c r="E84" s="28">
        <v>0.55500000000000005</v>
      </c>
      <c r="F84" s="108">
        <v>0</v>
      </c>
      <c r="G84" s="102">
        <f t="shared" si="231"/>
        <v>0.36199999999999999</v>
      </c>
      <c r="H84" s="41">
        <f t="shared" si="49"/>
        <v>0</v>
      </c>
      <c r="I84" s="29">
        <v>0</v>
      </c>
      <c r="J84" s="29">
        <v>0</v>
      </c>
      <c r="K84" s="86">
        <v>0</v>
      </c>
      <c r="L84" s="29">
        <v>0</v>
      </c>
      <c r="M84" s="41">
        <f t="shared" si="50"/>
        <v>0</v>
      </c>
      <c r="N84" s="29">
        <v>0</v>
      </c>
      <c r="O84" s="29">
        <v>0</v>
      </c>
      <c r="P84" s="86">
        <v>0</v>
      </c>
      <c r="Q84" s="29">
        <v>0</v>
      </c>
      <c r="R84" s="141">
        <f>G84-M84</f>
        <v>0.36199999999999999</v>
      </c>
      <c r="S84" s="30">
        <f t="shared" ref="S84:S144" si="232">M84-H84</f>
        <v>0</v>
      </c>
      <c r="T84" s="94">
        <f t="shared" ref="T84:T148" si="233">IF(M84&gt;0,(IF((SUM(H84)=0), 1,(M84/SUM(H84)-1))),(IF((SUM(H84)=0), 0,(M84/SUM(H84)-1))))</f>
        <v>0</v>
      </c>
      <c r="U84" s="30">
        <f t="shared" ref="U84:U144" si="234">N84-I84</f>
        <v>0</v>
      </c>
      <c r="V84" s="94">
        <f t="shared" si="55"/>
        <v>0</v>
      </c>
      <c r="W84" s="30">
        <f t="shared" ref="W84:W144" si="235">O84-J84</f>
        <v>0</v>
      </c>
      <c r="X84" s="94">
        <f t="shared" ref="X84:X148" si="236">IF(O84&gt;0,(IF((SUM(J84)=0), 1,(O84/SUM(J84)-1))),(IF((SUM(J84)=0), 0,(O84/SUM(J84)-1))))</f>
        <v>0</v>
      </c>
      <c r="Y84" s="30">
        <f t="shared" ref="Y84:Y144" si="237">P84-K84</f>
        <v>0</v>
      </c>
      <c r="Z84" s="94">
        <f t="shared" ref="Z84:Z148" si="238">IF(P84&gt;0,(IF((SUM(K84)=0), 1,(P84/SUM(K84)-1))),(IF((SUM(K84)=0), 0,(P84/SUM(K84)-1))))</f>
        <v>0</v>
      </c>
      <c r="AA84" s="30">
        <f t="shared" ref="AA84:AA144" si="239">Q84-L84</f>
        <v>0</v>
      </c>
      <c r="AB84" s="94">
        <f t="shared" ref="AB84:AB148" si="240">IF(Q84&gt;0,(IF((SUM(L84)=0), 1,(Q84/SUM(L84)-1))),(IF((SUM(L84)=0), 0,(Q84/SUM(L84)-1))))</f>
        <v>0</v>
      </c>
      <c r="AC84" s="194" t="s">
        <v>454</v>
      </c>
      <c r="AE84" s="8"/>
      <c r="AF84" s="8"/>
      <c r="AG84" s="8"/>
      <c r="AH84" s="8"/>
      <c r="AI84" s="8"/>
      <c r="AJ84" s="8"/>
      <c r="AL84" s="8"/>
    </row>
    <row r="85" spans="1:38" ht="31.5">
      <c r="A85" s="26" t="s">
        <v>265</v>
      </c>
      <c r="B85" s="32" t="s">
        <v>69</v>
      </c>
      <c r="C85" s="28" t="s">
        <v>70</v>
      </c>
      <c r="D85" s="127">
        <v>0.187</v>
      </c>
      <c r="E85" s="28">
        <v>0.25800000000000001</v>
      </c>
      <c r="F85" s="109">
        <v>0</v>
      </c>
      <c r="G85" s="102">
        <f t="shared" si="231"/>
        <v>0.187</v>
      </c>
      <c r="H85" s="41">
        <f t="shared" si="49"/>
        <v>0.187</v>
      </c>
      <c r="I85" s="29">
        <v>0</v>
      </c>
      <c r="J85" s="29">
        <v>0</v>
      </c>
      <c r="K85" s="136">
        <v>0.187</v>
      </c>
      <c r="L85" s="29">
        <v>0</v>
      </c>
      <c r="M85" s="41">
        <f t="shared" si="50"/>
        <v>0.10199999999999999</v>
      </c>
      <c r="N85" s="29">
        <v>0</v>
      </c>
      <c r="O85" s="29">
        <v>0</v>
      </c>
      <c r="P85" s="137">
        <v>0.10199999999999999</v>
      </c>
      <c r="Q85" s="29">
        <v>0</v>
      </c>
      <c r="R85" s="109">
        <v>0</v>
      </c>
      <c r="S85" s="30">
        <f t="shared" si="232"/>
        <v>-8.5000000000000006E-2</v>
      </c>
      <c r="T85" s="94">
        <f t="shared" si="233"/>
        <v>-0.45454545454545459</v>
      </c>
      <c r="U85" s="30">
        <f t="shared" si="234"/>
        <v>0</v>
      </c>
      <c r="V85" s="94">
        <f t="shared" si="55"/>
        <v>0</v>
      </c>
      <c r="W85" s="30">
        <f t="shared" si="235"/>
        <v>0</v>
      </c>
      <c r="X85" s="94">
        <f t="shared" si="236"/>
        <v>0</v>
      </c>
      <c r="Y85" s="30">
        <f t="shared" si="237"/>
        <v>-8.5000000000000006E-2</v>
      </c>
      <c r="Z85" s="94">
        <f t="shared" si="238"/>
        <v>-0.45454545454545459</v>
      </c>
      <c r="AA85" s="30">
        <f t="shared" si="239"/>
        <v>0</v>
      </c>
      <c r="AB85" s="94">
        <f t="shared" si="240"/>
        <v>0</v>
      </c>
      <c r="AC85" s="197" t="s">
        <v>455</v>
      </c>
      <c r="AE85" s="8"/>
      <c r="AF85" s="8"/>
      <c r="AG85" s="8"/>
      <c r="AH85" s="8"/>
      <c r="AI85" s="8"/>
      <c r="AJ85" s="8"/>
      <c r="AL85" s="8"/>
    </row>
    <row r="86" spans="1:38" ht="80.25" customHeight="1">
      <c r="A86" s="26" t="s">
        <v>266</v>
      </c>
      <c r="B86" s="65" t="s">
        <v>71</v>
      </c>
      <c r="C86" s="28" t="s">
        <v>72</v>
      </c>
      <c r="D86" s="108">
        <v>9.8949999999999996</v>
      </c>
      <c r="E86" s="72">
        <v>18.064</v>
      </c>
      <c r="F86" s="108">
        <v>0</v>
      </c>
      <c r="G86" s="102">
        <f t="shared" si="231"/>
        <v>9.8949999999999996</v>
      </c>
      <c r="H86" s="41">
        <f t="shared" si="49"/>
        <v>0</v>
      </c>
      <c r="I86" s="29">
        <v>0</v>
      </c>
      <c r="J86" s="29">
        <v>0</v>
      </c>
      <c r="K86" s="86">
        <v>0</v>
      </c>
      <c r="L86" s="29">
        <v>0</v>
      </c>
      <c r="M86" s="41">
        <f t="shared" si="50"/>
        <v>0</v>
      </c>
      <c r="N86" s="29">
        <v>0</v>
      </c>
      <c r="O86" s="29">
        <v>0</v>
      </c>
      <c r="P86" s="86">
        <v>0</v>
      </c>
      <c r="Q86" s="29">
        <v>0</v>
      </c>
      <c r="R86" s="109">
        <f>G86-M86</f>
        <v>9.8949999999999996</v>
      </c>
      <c r="S86" s="30">
        <f t="shared" si="232"/>
        <v>0</v>
      </c>
      <c r="T86" s="94">
        <f t="shared" si="233"/>
        <v>0</v>
      </c>
      <c r="U86" s="30">
        <f t="shared" si="234"/>
        <v>0</v>
      </c>
      <c r="V86" s="94">
        <f t="shared" si="55"/>
        <v>0</v>
      </c>
      <c r="W86" s="30">
        <f t="shared" si="235"/>
        <v>0</v>
      </c>
      <c r="X86" s="94">
        <f t="shared" si="236"/>
        <v>0</v>
      </c>
      <c r="Y86" s="30">
        <f t="shared" si="237"/>
        <v>0</v>
      </c>
      <c r="Z86" s="94">
        <f t="shared" si="238"/>
        <v>0</v>
      </c>
      <c r="AA86" s="30">
        <f t="shared" si="239"/>
        <v>0</v>
      </c>
      <c r="AB86" s="94">
        <f t="shared" si="240"/>
        <v>0</v>
      </c>
      <c r="AC86" s="194" t="s">
        <v>454</v>
      </c>
      <c r="AE86" s="8"/>
      <c r="AF86" s="8"/>
      <c r="AG86" s="8"/>
      <c r="AH86" s="8"/>
      <c r="AI86" s="8"/>
      <c r="AJ86" s="8"/>
      <c r="AL86" s="8"/>
    </row>
    <row r="87" spans="1:38" s="103" customFormat="1" ht="63">
      <c r="A87" s="54" t="s">
        <v>267</v>
      </c>
      <c r="B87" s="59" t="s">
        <v>268</v>
      </c>
      <c r="C87" s="66" t="s">
        <v>73</v>
      </c>
      <c r="D87" s="108">
        <v>0.77100000000000002</v>
      </c>
      <c r="E87" s="66">
        <v>4.4340000000000002</v>
      </c>
      <c r="F87" s="108">
        <v>0.77100000000000002</v>
      </c>
      <c r="G87" s="80">
        <f t="shared" si="231"/>
        <v>0</v>
      </c>
      <c r="H87" s="84">
        <f t="shared" si="49"/>
        <v>0</v>
      </c>
      <c r="I87" s="81">
        <v>0</v>
      </c>
      <c r="J87" s="81">
        <v>0</v>
      </c>
      <c r="K87" s="112">
        <v>0</v>
      </c>
      <c r="L87" s="81">
        <v>0</v>
      </c>
      <c r="M87" s="84">
        <f t="shared" si="50"/>
        <v>0</v>
      </c>
      <c r="N87" s="81">
        <v>0</v>
      </c>
      <c r="O87" s="81">
        <v>0</v>
      </c>
      <c r="P87" s="112">
        <v>0</v>
      </c>
      <c r="Q87" s="81">
        <v>0</v>
      </c>
      <c r="R87" s="81">
        <v>0</v>
      </c>
      <c r="S87" s="92">
        <f t="shared" si="232"/>
        <v>0</v>
      </c>
      <c r="T87" s="93">
        <f t="shared" si="233"/>
        <v>0</v>
      </c>
      <c r="U87" s="92">
        <f t="shared" si="234"/>
        <v>0</v>
      </c>
      <c r="V87" s="93">
        <f t="shared" si="55"/>
        <v>0</v>
      </c>
      <c r="W87" s="92">
        <f t="shared" si="235"/>
        <v>0</v>
      </c>
      <c r="X87" s="93">
        <f t="shared" si="236"/>
        <v>0</v>
      </c>
      <c r="Y87" s="92">
        <f t="shared" si="237"/>
        <v>0</v>
      </c>
      <c r="Z87" s="93">
        <f t="shared" si="238"/>
        <v>0</v>
      </c>
      <c r="AA87" s="92">
        <f t="shared" si="239"/>
        <v>0</v>
      </c>
      <c r="AB87" s="93">
        <f t="shared" si="240"/>
        <v>0</v>
      </c>
      <c r="AC87" s="194" t="s">
        <v>454</v>
      </c>
    </row>
    <row r="88" spans="1:38">
      <c r="A88" s="33" t="s">
        <v>269</v>
      </c>
      <c r="B88" s="34" t="s">
        <v>74</v>
      </c>
      <c r="C88" s="35" t="s">
        <v>25</v>
      </c>
      <c r="D88" s="19">
        <f t="shared" ref="D88" si="241">SUM(D89:D126)</f>
        <v>24.927000000000007</v>
      </c>
      <c r="E88" s="19">
        <f>IF(NOT(SUM(E89:E126)=0),SUM(E89:E126),"нд")</f>
        <v>46.618999999999986</v>
      </c>
      <c r="F88" s="19">
        <f t="shared" ref="F88" si="242">SUM(F89:F126)</f>
        <v>15.474999999999998</v>
      </c>
      <c r="G88" s="19">
        <f t="shared" ref="G88:AA88" si="243">SUM(G89:G126)</f>
        <v>9.4519999999999964</v>
      </c>
      <c r="H88" s="19">
        <f t="shared" si="243"/>
        <v>5.605999999999999</v>
      </c>
      <c r="I88" s="19">
        <f t="shared" si="243"/>
        <v>0</v>
      </c>
      <c r="J88" s="19">
        <f t="shared" si="243"/>
        <v>0</v>
      </c>
      <c r="K88" s="19">
        <f t="shared" si="243"/>
        <v>5.605999999999999</v>
      </c>
      <c r="L88" s="19">
        <f t="shared" si="243"/>
        <v>0</v>
      </c>
      <c r="M88" s="19">
        <f t="shared" si="243"/>
        <v>5.1559999999999997</v>
      </c>
      <c r="N88" s="19">
        <f t="shared" si="243"/>
        <v>0</v>
      </c>
      <c r="O88" s="19">
        <f t="shared" si="243"/>
        <v>0</v>
      </c>
      <c r="P88" s="19">
        <f t="shared" si="243"/>
        <v>5.1559999999999997</v>
      </c>
      <c r="Q88" s="19">
        <f t="shared" si="243"/>
        <v>0</v>
      </c>
      <c r="R88" s="19">
        <f t="shared" si="243"/>
        <v>3.8460000000000001</v>
      </c>
      <c r="S88" s="19">
        <f t="shared" si="243"/>
        <v>-0.44999999999999951</v>
      </c>
      <c r="T88" s="89">
        <f t="shared" si="233"/>
        <v>-8.0271138066357328E-2</v>
      </c>
      <c r="U88" s="19">
        <f t="shared" si="243"/>
        <v>0</v>
      </c>
      <c r="V88" s="89">
        <f t="shared" si="55"/>
        <v>0</v>
      </c>
      <c r="W88" s="19">
        <f t="shared" si="243"/>
        <v>0</v>
      </c>
      <c r="X88" s="89">
        <f t="shared" si="236"/>
        <v>0</v>
      </c>
      <c r="Y88" s="19">
        <f t="shared" si="243"/>
        <v>-0.44999999999999951</v>
      </c>
      <c r="Z88" s="89">
        <f t="shared" si="238"/>
        <v>-8.0271138066357328E-2</v>
      </c>
      <c r="AA88" s="19">
        <f t="shared" si="243"/>
        <v>0</v>
      </c>
      <c r="AB88" s="89">
        <f t="shared" si="240"/>
        <v>0</v>
      </c>
      <c r="AC88" s="188" t="s">
        <v>435</v>
      </c>
      <c r="AE88" s="8"/>
      <c r="AF88" s="8"/>
      <c r="AG88" s="8"/>
      <c r="AH88" s="8"/>
      <c r="AI88" s="8"/>
      <c r="AJ88" s="8"/>
      <c r="AL88" s="8"/>
    </row>
    <row r="89" spans="1:38" ht="47.25">
      <c r="A89" s="26" t="s">
        <v>270</v>
      </c>
      <c r="B89" s="32" t="s">
        <v>75</v>
      </c>
      <c r="C89" s="28" t="s">
        <v>76</v>
      </c>
      <c r="D89" s="108">
        <v>0</v>
      </c>
      <c r="E89" s="108" t="s">
        <v>26</v>
      </c>
      <c r="F89" s="108">
        <v>0</v>
      </c>
      <c r="G89" s="102">
        <f t="shared" ref="G89:G126" si="244">D89-F89</f>
        <v>0</v>
      </c>
      <c r="H89" s="41">
        <f t="shared" si="49"/>
        <v>0</v>
      </c>
      <c r="I89" s="29">
        <v>0</v>
      </c>
      <c r="J89" s="29">
        <v>0</v>
      </c>
      <c r="K89" s="86">
        <v>0</v>
      </c>
      <c r="L89" s="29">
        <v>0</v>
      </c>
      <c r="M89" s="41">
        <f t="shared" si="50"/>
        <v>0</v>
      </c>
      <c r="N89" s="29">
        <v>0</v>
      </c>
      <c r="O89" s="29">
        <v>0</v>
      </c>
      <c r="P89" s="86">
        <v>0</v>
      </c>
      <c r="Q89" s="29">
        <v>0</v>
      </c>
      <c r="R89" s="105">
        <f t="shared" ref="R89:R94" si="245">G89-M89</f>
        <v>0</v>
      </c>
      <c r="S89" s="30">
        <f t="shared" si="232"/>
        <v>0</v>
      </c>
      <c r="T89" s="94">
        <f t="shared" si="233"/>
        <v>0</v>
      </c>
      <c r="U89" s="30">
        <f t="shared" si="234"/>
        <v>0</v>
      </c>
      <c r="V89" s="94">
        <f t="shared" si="55"/>
        <v>0</v>
      </c>
      <c r="W89" s="30">
        <f t="shared" si="235"/>
        <v>0</v>
      </c>
      <c r="X89" s="94">
        <f t="shared" si="236"/>
        <v>0</v>
      </c>
      <c r="Y89" s="30">
        <f t="shared" si="237"/>
        <v>0</v>
      </c>
      <c r="Z89" s="94">
        <f t="shared" si="238"/>
        <v>0</v>
      </c>
      <c r="AA89" s="30">
        <f t="shared" si="239"/>
        <v>0</v>
      </c>
      <c r="AB89" s="94">
        <f t="shared" si="240"/>
        <v>0</v>
      </c>
      <c r="AC89" s="194" t="s">
        <v>454</v>
      </c>
      <c r="AE89" s="8"/>
      <c r="AF89" s="8"/>
      <c r="AG89" s="8"/>
      <c r="AH89" s="8"/>
      <c r="AI89" s="8"/>
      <c r="AJ89" s="8"/>
      <c r="AL89" s="8"/>
    </row>
    <row r="90" spans="1:38" ht="47.25">
      <c r="A90" s="26" t="s">
        <v>271</v>
      </c>
      <c r="B90" s="32" t="s">
        <v>77</v>
      </c>
      <c r="C90" s="28" t="s">
        <v>78</v>
      </c>
      <c r="D90" s="108">
        <v>0</v>
      </c>
      <c r="E90" s="108" t="s">
        <v>26</v>
      </c>
      <c r="F90" s="108">
        <v>0</v>
      </c>
      <c r="G90" s="102">
        <f t="shared" si="244"/>
        <v>0</v>
      </c>
      <c r="H90" s="41">
        <f t="shared" si="49"/>
        <v>0</v>
      </c>
      <c r="I90" s="29">
        <v>0</v>
      </c>
      <c r="J90" s="29">
        <v>0</v>
      </c>
      <c r="K90" s="86">
        <v>0</v>
      </c>
      <c r="L90" s="29">
        <v>0</v>
      </c>
      <c r="M90" s="41">
        <f t="shared" si="50"/>
        <v>0</v>
      </c>
      <c r="N90" s="29">
        <v>0</v>
      </c>
      <c r="O90" s="29">
        <v>0</v>
      </c>
      <c r="P90" s="86">
        <v>0</v>
      </c>
      <c r="Q90" s="29">
        <v>0</v>
      </c>
      <c r="R90" s="105">
        <f t="shared" si="245"/>
        <v>0</v>
      </c>
      <c r="S90" s="30">
        <f t="shared" si="232"/>
        <v>0</v>
      </c>
      <c r="T90" s="94">
        <f t="shared" si="233"/>
        <v>0</v>
      </c>
      <c r="U90" s="30">
        <f t="shared" si="234"/>
        <v>0</v>
      </c>
      <c r="V90" s="94">
        <f t="shared" si="55"/>
        <v>0</v>
      </c>
      <c r="W90" s="30">
        <f t="shared" si="235"/>
        <v>0</v>
      </c>
      <c r="X90" s="94">
        <f t="shared" si="236"/>
        <v>0</v>
      </c>
      <c r="Y90" s="30">
        <f t="shared" si="237"/>
        <v>0</v>
      </c>
      <c r="Z90" s="94">
        <f t="shared" si="238"/>
        <v>0</v>
      </c>
      <c r="AA90" s="30">
        <f t="shared" si="239"/>
        <v>0</v>
      </c>
      <c r="AB90" s="94">
        <f t="shared" si="240"/>
        <v>0</v>
      </c>
      <c r="AC90" s="194" t="s">
        <v>454</v>
      </c>
      <c r="AE90" s="8"/>
      <c r="AF90" s="8"/>
      <c r="AG90" s="8"/>
      <c r="AH90" s="8"/>
      <c r="AI90" s="8"/>
      <c r="AJ90" s="8"/>
      <c r="AL90" s="8"/>
    </row>
    <row r="91" spans="1:38" ht="47.25">
      <c r="A91" s="26" t="s">
        <v>272</v>
      </c>
      <c r="B91" s="65" t="s">
        <v>273</v>
      </c>
      <c r="C91" s="28" t="s">
        <v>79</v>
      </c>
      <c r="D91" s="108">
        <v>2.1459999999999999</v>
      </c>
      <c r="E91" s="108" t="s">
        <v>26</v>
      </c>
      <c r="F91" s="108">
        <v>2.1459999999999999</v>
      </c>
      <c r="G91" s="102">
        <f t="shared" si="244"/>
        <v>0</v>
      </c>
      <c r="H91" s="41">
        <f t="shared" si="49"/>
        <v>0</v>
      </c>
      <c r="I91" s="29">
        <v>0</v>
      </c>
      <c r="J91" s="29">
        <v>0</v>
      </c>
      <c r="K91" s="86">
        <v>0</v>
      </c>
      <c r="L91" s="29">
        <v>0</v>
      </c>
      <c r="M91" s="41">
        <f t="shared" si="50"/>
        <v>0</v>
      </c>
      <c r="N91" s="29">
        <v>0</v>
      </c>
      <c r="O91" s="29">
        <v>0</v>
      </c>
      <c r="P91" s="86">
        <v>0</v>
      </c>
      <c r="Q91" s="29">
        <v>0</v>
      </c>
      <c r="R91" s="105">
        <f t="shared" si="245"/>
        <v>0</v>
      </c>
      <c r="S91" s="30">
        <f t="shared" si="232"/>
        <v>0</v>
      </c>
      <c r="T91" s="94">
        <f t="shared" si="233"/>
        <v>0</v>
      </c>
      <c r="U91" s="30">
        <f t="shared" si="234"/>
        <v>0</v>
      </c>
      <c r="V91" s="94">
        <f t="shared" si="55"/>
        <v>0</v>
      </c>
      <c r="W91" s="30">
        <f t="shared" si="235"/>
        <v>0</v>
      </c>
      <c r="X91" s="94">
        <f t="shared" si="236"/>
        <v>0</v>
      </c>
      <c r="Y91" s="30">
        <f t="shared" si="237"/>
        <v>0</v>
      </c>
      <c r="Z91" s="94">
        <f t="shared" si="238"/>
        <v>0</v>
      </c>
      <c r="AA91" s="30">
        <f t="shared" si="239"/>
        <v>0</v>
      </c>
      <c r="AB91" s="94">
        <f t="shared" si="240"/>
        <v>0</v>
      </c>
      <c r="AC91" s="194" t="s">
        <v>454</v>
      </c>
      <c r="AE91" s="8"/>
      <c r="AF91" s="8"/>
      <c r="AG91" s="8"/>
      <c r="AH91" s="8"/>
      <c r="AI91" s="8"/>
      <c r="AJ91" s="8"/>
      <c r="AL91" s="8"/>
    </row>
    <row r="92" spans="1:38" ht="94.5" customHeight="1">
      <c r="A92" s="26" t="s">
        <v>274</v>
      </c>
      <c r="B92" s="67" t="s">
        <v>275</v>
      </c>
      <c r="C92" s="29" t="s">
        <v>276</v>
      </c>
      <c r="D92" s="108">
        <v>4.7530000000000001</v>
      </c>
      <c r="E92" s="108">
        <v>17.003</v>
      </c>
      <c r="F92" s="108">
        <v>2.4319999999999999</v>
      </c>
      <c r="G92" s="102">
        <f t="shared" si="244"/>
        <v>2.3210000000000002</v>
      </c>
      <c r="H92" s="41">
        <f t="shared" si="49"/>
        <v>0</v>
      </c>
      <c r="I92" s="29">
        <v>0</v>
      </c>
      <c r="J92" s="29">
        <v>0</v>
      </c>
      <c r="K92" s="86">
        <v>0</v>
      </c>
      <c r="L92" s="29">
        <v>0</v>
      </c>
      <c r="M92" s="41">
        <f t="shared" si="50"/>
        <v>0</v>
      </c>
      <c r="N92" s="29">
        <v>0</v>
      </c>
      <c r="O92" s="29">
        <v>0</v>
      </c>
      <c r="P92" s="86">
        <v>0</v>
      </c>
      <c r="Q92" s="29">
        <v>0</v>
      </c>
      <c r="R92" s="141">
        <f t="shared" si="245"/>
        <v>2.3210000000000002</v>
      </c>
      <c r="S92" s="30">
        <f t="shared" si="232"/>
        <v>0</v>
      </c>
      <c r="T92" s="94">
        <f t="shared" si="233"/>
        <v>0</v>
      </c>
      <c r="U92" s="30">
        <f t="shared" si="234"/>
        <v>0</v>
      </c>
      <c r="V92" s="94">
        <f t="shared" si="55"/>
        <v>0</v>
      </c>
      <c r="W92" s="30">
        <f t="shared" si="235"/>
        <v>0</v>
      </c>
      <c r="X92" s="94">
        <f t="shared" si="236"/>
        <v>0</v>
      </c>
      <c r="Y92" s="30">
        <f t="shared" si="237"/>
        <v>0</v>
      </c>
      <c r="Z92" s="94">
        <f t="shared" si="238"/>
        <v>0</v>
      </c>
      <c r="AA92" s="30">
        <f t="shared" si="239"/>
        <v>0</v>
      </c>
      <c r="AB92" s="94">
        <f t="shared" si="240"/>
        <v>0</v>
      </c>
      <c r="AC92" s="194" t="s">
        <v>454</v>
      </c>
      <c r="AE92" s="8"/>
      <c r="AF92" s="8"/>
      <c r="AG92" s="8"/>
      <c r="AH92" s="8"/>
      <c r="AI92" s="8"/>
      <c r="AJ92" s="8"/>
      <c r="AL92" s="8"/>
    </row>
    <row r="93" spans="1:38" ht="47.25">
      <c r="A93" s="26" t="s">
        <v>277</v>
      </c>
      <c r="B93" s="32" t="s">
        <v>278</v>
      </c>
      <c r="C93" s="28" t="s">
        <v>80</v>
      </c>
      <c r="D93" s="108">
        <v>2.2029999999999998</v>
      </c>
      <c r="E93" s="108" t="s">
        <v>26</v>
      </c>
      <c r="F93" s="108">
        <v>2.2029999999999998</v>
      </c>
      <c r="G93" s="102">
        <f t="shared" si="244"/>
        <v>0</v>
      </c>
      <c r="H93" s="41">
        <f t="shared" si="49"/>
        <v>0</v>
      </c>
      <c r="I93" s="29">
        <v>0</v>
      </c>
      <c r="J93" s="29">
        <v>0</v>
      </c>
      <c r="K93" s="86">
        <v>0</v>
      </c>
      <c r="L93" s="29">
        <v>0</v>
      </c>
      <c r="M93" s="41">
        <f t="shared" si="50"/>
        <v>0</v>
      </c>
      <c r="N93" s="29">
        <v>0</v>
      </c>
      <c r="O93" s="29">
        <v>0</v>
      </c>
      <c r="P93" s="86">
        <v>0</v>
      </c>
      <c r="Q93" s="29">
        <v>0</v>
      </c>
      <c r="R93" s="105">
        <f t="shared" si="245"/>
        <v>0</v>
      </c>
      <c r="S93" s="30">
        <f t="shared" si="232"/>
        <v>0</v>
      </c>
      <c r="T93" s="94">
        <f t="shared" si="233"/>
        <v>0</v>
      </c>
      <c r="U93" s="30">
        <f t="shared" si="234"/>
        <v>0</v>
      </c>
      <c r="V93" s="94">
        <f t="shared" si="55"/>
        <v>0</v>
      </c>
      <c r="W93" s="30">
        <f t="shared" si="235"/>
        <v>0</v>
      </c>
      <c r="X93" s="94">
        <f t="shared" si="236"/>
        <v>0</v>
      </c>
      <c r="Y93" s="30">
        <f t="shared" si="237"/>
        <v>0</v>
      </c>
      <c r="Z93" s="94">
        <f t="shared" si="238"/>
        <v>0</v>
      </c>
      <c r="AA93" s="30">
        <f t="shared" si="239"/>
        <v>0</v>
      </c>
      <c r="AB93" s="94">
        <f t="shared" si="240"/>
        <v>0</v>
      </c>
      <c r="AC93" s="194" t="s">
        <v>454</v>
      </c>
      <c r="AE93" s="8"/>
      <c r="AF93" s="8"/>
      <c r="AG93" s="8"/>
      <c r="AH93" s="8"/>
      <c r="AI93" s="8"/>
      <c r="AJ93" s="8"/>
      <c r="AL93" s="8"/>
    </row>
    <row r="94" spans="1:38" ht="47.25">
      <c r="A94" s="26" t="s">
        <v>279</v>
      </c>
      <c r="B94" s="32" t="s">
        <v>81</v>
      </c>
      <c r="C94" s="28" t="s">
        <v>82</v>
      </c>
      <c r="D94" s="108">
        <v>0</v>
      </c>
      <c r="E94" s="108" t="s">
        <v>26</v>
      </c>
      <c r="F94" s="108">
        <v>0</v>
      </c>
      <c r="G94" s="102">
        <f t="shared" si="244"/>
        <v>0</v>
      </c>
      <c r="H94" s="41">
        <f t="shared" si="49"/>
        <v>0</v>
      </c>
      <c r="I94" s="29">
        <v>0</v>
      </c>
      <c r="J94" s="29">
        <v>0</v>
      </c>
      <c r="K94" s="86">
        <v>0</v>
      </c>
      <c r="L94" s="29">
        <v>0</v>
      </c>
      <c r="M94" s="41">
        <f t="shared" si="50"/>
        <v>0</v>
      </c>
      <c r="N94" s="29">
        <v>0</v>
      </c>
      <c r="O94" s="29">
        <v>0</v>
      </c>
      <c r="P94" s="86">
        <v>0</v>
      </c>
      <c r="Q94" s="29">
        <v>0</v>
      </c>
      <c r="R94" s="105">
        <f t="shared" si="245"/>
        <v>0</v>
      </c>
      <c r="S94" s="30">
        <f t="shared" si="232"/>
        <v>0</v>
      </c>
      <c r="T94" s="94">
        <f t="shared" si="233"/>
        <v>0</v>
      </c>
      <c r="U94" s="30">
        <f t="shared" si="234"/>
        <v>0</v>
      </c>
      <c r="V94" s="94">
        <f t="shared" si="55"/>
        <v>0</v>
      </c>
      <c r="W94" s="30">
        <f t="shared" si="235"/>
        <v>0</v>
      </c>
      <c r="X94" s="94">
        <f t="shared" si="236"/>
        <v>0</v>
      </c>
      <c r="Y94" s="30">
        <f t="shared" si="237"/>
        <v>0</v>
      </c>
      <c r="Z94" s="94">
        <f t="shared" si="238"/>
        <v>0</v>
      </c>
      <c r="AA94" s="30">
        <f t="shared" si="239"/>
        <v>0</v>
      </c>
      <c r="AB94" s="94">
        <f t="shared" si="240"/>
        <v>0</v>
      </c>
      <c r="AC94" s="194" t="s">
        <v>454</v>
      </c>
      <c r="AE94" s="8"/>
      <c r="AF94" s="8"/>
      <c r="AG94" s="8"/>
      <c r="AH94" s="8"/>
      <c r="AI94" s="8"/>
      <c r="AJ94" s="8"/>
      <c r="AL94" s="8"/>
    </row>
    <row r="95" spans="1:38" s="103" customFormat="1" ht="47.25">
      <c r="A95" s="54" t="s">
        <v>280</v>
      </c>
      <c r="B95" s="59" t="s">
        <v>281</v>
      </c>
      <c r="C95" s="66" t="s">
        <v>83</v>
      </c>
      <c r="D95" s="108">
        <v>1.2569999999999999</v>
      </c>
      <c r="E95" s="81">
        <v>4.3710000000000004</v>
      </c>
      <c r="F95" s="108">
        <v>1.2569999999999999</v>
      </c>
      <c r="G95" s="80">
        <f t="shared" si="244"/>
        <v>0</v>
      </c>
      <c r="H95" s="84">
        <f t="shared" si="49"/>
        <v>0</v>
      </c>
      <c r="I95" s="81">
        <v>0</v>
      </c>
      <c r="J95" s="81">
        <v>0</v>
      </c>
      <c r="K95" s="136">
        <v>0</v>
      </c>
      <c r="L95" s="81">
        <v>0</v>
      </c>
      <c r="M95" s="84">
        <f t="shared" si="50"/>
        <v>0</v>
      </c>
      <c r="N95" s="81">
        <v>0</v>
      </c>
      <c r="O95" s="81">
        <v>0</v>
      </c>
      <c r="P95" s="136">
        <v>0</v>
      </c>
      <c r="Q95" s="81">
        <v>0</v>
      </c>
      <c r="R95" s="81">
        <v>0</v>
      </c>
      <c r="S95" s="92">
        <f t="shared" si="232"/>
        <v>0</v>
      </c>
      <c r="T95" s="93">
        <f t="shared" si="233"/>
        <v>0</v>
      </c>
      <c r="U95" s="92">
        <f t="shared" si="234"/>
        <v>0</v>
      </c>
      <c r="V95" s="93">
        <f t="shared" si="55"/>
        <v>0</v>
      </c>
      <c r="W95" s="92">
        <f t="shared" si="235"/>
        <v>0</v>
      </c>
      <c r="X95" s="93">
        <f t="shared" si="236"/>
        <v>0</v>
      </c>
      <c r="Y95" s="92">
        <f t="shared" si="237"/>
        <v>0</v>
      </c>
      <c r="Z95" s="93">
        <f t="shared" si="238"/>
        <v>0</v>
      </c>
      <c r="AA95" s="92">
        <f t="shared" si="239"/>
        <v>0</v>
      </c>
      <c r="AB95" s="93">
        <f t="shared" si="240"/>
        <v>0</v>
      </c>
      <c r="AC95" s="194" t="s">
        <v>454</v>
      </c>
    </row>
    <row r="96" spans="1:38" ht="47.25">
      <c r="A96" s="26" t="s">
        <v>282</v>
      </c>
      <c r="B96" s="32" t="s">
        <v>283</v>
      </c>
      <c r="C96" s="28" t="s">
        <v>84</v>
      </c>
      <c r="D96" s="108">
        <v>2.2210000000000001</v>
      </c>
      <c r="E96" s="108" t="s">
        <v>26</v>
      </c>
      <c r="F96" s="108">
        <v>2.2210000000000001</v>
      </c>
      <c r="G96" s="102">
        <f t="shared" si="244"/>
        <v>0</v>
      </c>
      <c r="H96" s="41">
        <f t="shared" si="49"/>
        <v>0</v>
      </c>
      <c r="I96" s="29">
        <v>0</v>
      </c>
      <c r="J96" s="29">
        <v>0</v>
      </c>
      <c r="K96" s="86">
        <v>0</v>
      </c>
      <c r="L96" s="29">
        <v>0</v>
      </c>
      <c r="M96" s="41">
        <f t="shared" si="50"/>
        <v>0</v>
      </c>
      <c r="N96" s="29">
        <v>0</v>
      </c>
      <c r="O96" s="29">
        <v>0</v>
      </c>
      <c r="P96" s="86">
        <v>0</v>
      </c>
      <c r="Q96" s="29">
        <v>0</v>
      </c>
      <c r="R96" s="105">
        <f>G96-M96</f>
        <v>0</v>
      </c>
      <c r="S96" s="30">
        <f t="shared" si="232"/>
        <v>0</v>
      </c>
      <c r="T96" s="94">
        <f t="shared" si="233"/>
        <v>0</v>
      </c>
      <c r="U96" s="30">
        <f t="shared" si="234"/>
        <v>0</v>
      </c>
      <c r="V96" s="94">
        <f t="shared" si="55"/>
        <v>0</v>
      </c>
      <c r="W96" s="30">
        <f t="shared" si="235"/>
        <v>0</v>
      </c>
      <c r="X96" s="94">
        <f t="shared" si="236"/>
        <v>0</v>
      </c>
      <c r="Y96" s="30">
        <f t="shared" si="237"/>
        <v>0</v>
      </c>
      <c r="Z96" s="94">
        <f t="shared" si="238"/>
        <v>0</v>
      </c>
      <c r="AA96" s="30">
        <f t="shared" si="239"/>
        <v>0</v>
      </c>
      <c r="AB96" s="94">
        <f t="shared" si="240"/>
        <v>0</v>
      </c>
      <c r="AC96" s="194" t="s">
        <v>454</v>
      </c>
      <c r="AE96" s="8"/>
      <c r="AF96" s="8"/>
      <c r="AG96" s="8"/>
      <c r="AH96" s="8"/>
      <c r="AI96" s="8"/>
      <c r="AJ96" s="8"/>
      <c r="AL96" s="8"/>
    </row>
    <row r="97" spans="1:38" s="103" customFormat="1" ht="31.5">
      <c r="A97" s="54" t="s">
        <v>284</v>
      </c>
      <c r="B97" s="59" t="s">
        <v>285</v>
      </c>
      <c r="C97" s="66" t="s">
        <v>85</v>
      </c>
      <c r="D97" s="108">
        <v>0.83799999999999997</v>
      </c>
      <c r="E97" s="81">
        <v>3.0459999999999998</v>
      </c>
      <c r="F97" s="108">
        <v>0.83799999999999997</v>
      </c>
      <c r="G97" s="80">
        <f t="shared" si="244"/>
        <v>0</v>
      </c>
      <c r="H97" s="84">
        <f t="shared" si="49"/>
        <v>0</v>
      </c>
      <c r="I97" s="81">
        <v>0</v>
      </c>
      <c r="J97" s="81">
        <v>0</v>
      </c>
      <c r="K97" s="136">
        <v>0</v>
      </c>
      <c r="L97" s="81">
        <v>0</v>
      </c>
      <c r="M97" s="84">
        <f t="shared" ref="M97" si="246">N97+O97+P97+Q97</f>
        <v>0</v>
      </c>
      <c r="N97" s="81">
        <v>0</v>
      </c>
      <c r="O97" s="81">
        <v>0</v>
      </c>
      <c r="P97" s="136">
        <v>0</v>
      </c>
      <c r="Q97" s="81">
        <v>0</v>
      </c>
      <c r="R97" s="81">
        <v>0</v>
      </c>
      <c r="S97" s="92">
        <f t="shared" si="232"/>
        <v>0</v>
      </c>
      <c r="T97" s="93">
        <f t="shared" si="233"/>
        <v>0</v>
      </c>
      <c r="U97" s="92">
        <f t="shared" si="234"/>
        <v>0</v>
      </c>
      <c r="V97" s="93">
        <f t="shared" si="55"/>
        <v>0</v>
      </c>
      <c r="W97" s="92">
        <f t="shared" si="235"/>
        <v>0</v>
      </c>
      <c r="X97" s="93">
        <f t="shared" si="236"/>
        <v>0</v>
      </c>
      <c r="Y97" s="92">
        <f t="shared" si="237"/>
        <v>0</v>
      </c>
      <c r="Z97" s="93">
        <f t="shared" si="238"/>
        <v>0</v>
      </c>
      <c r="AA97" s="92">
        <f t="shared" si="239"/>
        <v>0</v>
      </c>
      <c r="AB97" s="93">
        <f t="shared" si="240"/>
        <v>0</v>
      </c>
      <c r="AC97" s="194" t="s">
        <v>454</v>
      </c>
    </row>
    <row r="98" spans="1:38" ht="47.25">
      <c r="A98" s="26" t="s">
        <v>286</v>
      </c>
      <c r="B98" s="39" t="s">
        <v>86</v>
      </c>
      <c r="C98" s="28" t="s">
        <v>87</v>
      </c>
      <c r="D98" s="127">
        <v>0.70099999999999996</v>
      </c>
      <c r="E98" s="36">
        <v>1.3180000000000001</v>
      </c>
      <c r="F98" s="109">
        <v>0</v>
      </c>
      <c r="G98" s="102">
        <f t="shared" si="244"/>
        <v>0.70099999999999996</v>
      </c>
      <c r="H98" s="41">
        <f t="shared" ref="H98:H144" si="247">I98+J98+K98+L98</f>
        <v>0.70099999999999996</v>
      </c>
      <c r="I98" s="29">
        <v>0</v>
      </c>
      <c r="J98" s="29">
        <v>0</v>
      </c>
      <c r="K98" s="137">
        <v>0.70099999999999996</v>
      </c>
      <c r="L98" s="29">
        <v>0</v>
      </c>
      <c r="M98" s="41">
        <f t="shared" ref="M98:M144" si="248">N98+O98+P98+Q98</f>
        <v>0.65</v>
      </c>
      <c r="N98" s="29">
        <v>0</v>
      </c>
      <c r="O98" s="29">
        <v>0</v>
      </c>
      <c r="P98" s="137">
        <v>0.65</v>
      </c>
      <c r="Q98" s="29">
        <v>0</v>
      </c>
      <c r="R98" s="141">
        <v>0</v>
      </c>
      <c r="S98" s="30">
        <f t="shared" si="232"/>
        <v>-5.0999999999999934E-2</v>
      </c>
      <c r="T98" s="94">
        <f t="shared" si="233"/>
        <v>-7.2753209700427868E-2</v>
      </c>
      <c r="U98" s="30">
        <f t="shared" si="234"/>
        <v>0</v>
      </c>
      <c r="V98" s="94">
        <f t="shared" si="55"/>
        <v>0</v>
      </c>
      <c r="W98" s="30">
        <f t="shared" si="235"/>
        <v>0</v>
      </c>
      <c r="X98" s="94">
        <f t="shared" si="236"/>
        <v>0</v>
      </c>
      <c r="Y98" s="30">
        <f t="shared" si="237"/>
        <v>-5.0999999999999934E-2</v>
      </c>
      <c r="Z98" s="94">
        <f t="shared" si="238"/>
        <v>-7.2753209700427868E-2</v>
      </c>
      <c r="AA98" s="30">
        <f t="shared" si="239"/>
        <v>0</v>
      </c>
      <c r="AB98" s="94">
        <f t="shared" si="240"/>
        <v>0</v>
      </c>
      <c r="AC98" s="197" t="s">
        <v>455</v>
      </c>
      <c r="AE98" s="8"/>
      <c r="AF98" s="8"/>
      <c r="AG98" s="8"/>
      <c r="AH98" s="8"/>
      <c r="AI98" s="8"/>
      <c r="AJ98" s="8"/>
      <c r="AL98" s="8"/>
    </row>
    <row r="99" spans="1:38" ht="47.25">
      <c r="A99" s="26" t="s">
        <v>287</v>
      </c>
      <c r="B99" s="39" t="s">
        <v>288</v>
      </c>
      <c r="C99" s="28" t="s">
        <v>88</v>
      </c>
      <c r="D99" s="127">
        <v>0.70099999999999996</v>
      </c>
      <c r="E99" s="36">
        <v>1.3180000000000001</v>
      </c>
      <c r="F99" s="109">
        <v>0</v>
      </c>
      <c r="G99" s="102">
        <f t="shared" si="244"/>
        <v>0.70099999999999996</v>
      </c>
      <c r="H99" s="41">
        <f t="shared" si="247"/>
        <v>0.70099999999999996</v>
      </c>
      <c r="I99" s="29">
        <v>0</v>
      </c>
      <c r="J99" s="29">
        <v>0</v>
      </c>
      <c r="K99" s="137">
        <v>0.70099999999999996</v>
      </c>
      <c r="L99" s="29">
        <v>0</v>
      </c>
      <c r="M99" s="41">
        <f t="shared" si="248"/>
        <v>0.64900000000000002</v>
      </c>
      <c r="N99" s="29">
        <v>0</v>
      </c>
      <c r="O99" s="29">
        <v>0</v>
      </c>
      <c r="P99" s="137">
        <v>0.64900000000000002</v>
      </c>
      <c r="Q99" s="29">
        <v>0</v>
      </c>
      <c r="R99" s="141">
        <v>0</v>
      </c>
      <c r="S99" s="30">
        <f t="shared" si="232"/>
        <v>-5.1999999999999935E-2</v>
      </c>
      <c r="T99" s="94">
        <f t="shared" si="233"/>
        <v>-7.41797432239657E-2</v>
      </c>
      <c r="U99" s="30">
        <f t="shared" si="234"/>
        <v>0</v>
      </c>
      <c r="V99" s="94">
        <f t="shared" ref="V99:V138" si="249">IF(N99&gt;0,(IF((SUM(I99)=0), 1,(N99/SUM(I99)-1))),(IF((SUM(I99)=0), 0,(N99/SUM(I99)-1))))</f>
        <v>0</v>
      </c>
      <c r="W99" s="30">
        <f t="shared" si="235"/>
        <v>0</v>
      </c>
      <c r="X99" s="94">
        <f t="shared" si="236"/>
        <v>0</v>
      </c>
      <c r="Y99" s="30">
        <f t="shared" si="237"/>
        <v>-5.1999999999999935E-2</v>
      </c>
      <c r="Z99" s="94">
        <f t="shared" si="238"/>
        <v>-7.41797432239657E-2</v>
      </c>
      <c r="AA99" s="30">
        <f t="shared" si="239"/>
        <v>0</v>
      </c>
      <c r="AB99" s="94">
        <f t="shared" si="240"/>
        <v>0</v>
      </c>
      <c r="AC99" s="197" t="s">
        <v>455</v>
      </c>
      <c r="AE99" s="8"/>
      <c r="AF99" s="8"/>
      <c r="AG99" s="8"/>
      <c r="AH99" s="8"/>
      <c r="AI99" s="8"/>
      <c r="AJ99" s="8"/>
      <c r="AL99" s="8"/>
    </row>
    <row r="100" spans="1:38" s="103" customFormat="1" ht="31.5">
      <c r="A100" s="54" t="s">
        <v>289</v>
      </c>
      <c r="B100" s="59" t="s">
        <v>290</v>
      </c>
      <c r="C100" s="66" t="s">
        <v>89</v>
      </c>
      <c r="D100" s="108">
        <v>0.59099999999999997</v>
      </c>
      <c r="E100" s="81">
        <v>1.262</v>
      </c>
      <c r="F100" s="108">
        <v>0.59099999999999997</v>
      </c>
      <c r="G100" s="80">
        <f t="shared" si="244"/>
        <v>0</v>
      </c>
      <c r="H100" s="84">
        <f t="shared" si="247"/>
        <v>0</v>
      </c>
      <c r="I100" s="81">
        <v>0</v>
      </c>
      <c r="J100" s="81">
        <v>0</v>
      </c>
      <c r="K100" s="112">
        <v>0</v>
      </c>
      <c r="L100" s="81">
        <v>0</v>
      </c>
      <c r="M100" s="84">
        <f t="shared" si="248"/>
        <v>0</v>
      </c>
      <c r="N100" s="81">
        <v>0</v>
      </c>
      <c r="O100" s="81">
        <v>0</v>
      </c>
      <c r="P100" s="112">
        <v>0</v>
      </c>
      <c r="Q100" s="81">
        <v>0</v>
      </c>
      <c r="R100" s="81">
        <v>0</v>
      </c>
      <c r="S100" s="92">
        <f t="shared" si="232"/>
        <v>0</v>
      </c>
      <c r="T100" s="93">
        <f t="shared" si="233"/>
        <v>0</v>
      </c>
      <c r="U100" s="92">
        <f t="shared" si="234"/>
        <v>0</v>
      </c>
      <c r="V100" s="93">
        <f t="shared" si="249"/>
        <v>0</v>
      </c>
      <c r="W100" s="92">
        <f t="shared" si="235"/>
        <v>0</v>
      </c>
      <c r="X100" s="93">
        <f t="shared" si="236"/>
        <v>0</v>
      </c>
      <c r="Y100" s="92">
        <f t="shared" si="237"/>
        <v>0</v>
      </c>
      <c r="Z100" s="93">
        <f t="shared" si="238"/>
        <v>0</v>
      </c>
      <c r="AA100" s="92">
        <f t="shared" si="239"/>
        <v>0</v>
      </c>
      <c r="AB100" s="93">
        <f t="shared" si="240"/>
        <v>0</v>
      </c>
      <c r="AC100" s="194" t="s">
        <v>454</v>
      </c>
    </row>
    <row r="101" spans="1:38" s="103" customFormat="1" ht="31.5">
      <c r="A101" s="54" t="s">
        <v>291</v>
      </c>
      <c r="B101" s="55" t="s">
        <v>292</v>
      </c>
      <c r="C101" s="66" t="s">
        <v>90</v>
      </c>
      <c r="D101" s="108">
        <v>0.28999999999999998</v>
      </c>
      <c r="E101" s="81">
        <v>0.63800000000000001</v>
      </c>
      <c r="F101" s="108">
        <v>0.28999999999999998</v>
      </c>
      <c r="G101" s="80">
        <f t="shared" si="244"/>
        <v>0</v>
      </c>
      <c r="H101" s="84">
        <f t="shared" si="247"/>
        <v>0</v>
      </c>
      <c r="I101" s="81">
        <v>0</v>
      </c>
      <c r="J101" s="81">
        <v>0</v>
      </c>
      <c r="K101" s="112">
        <v>0</v>
      </c>
      <c r="L101" s="81">
        <v>0</v>
      </c>
      <c r="M101" s="84">
        <f t="shared" si="248"/>
        <v>0</v>
      </c>
      <c r="N101" s="81">
        <v>0</v>
      </c>
      <c r="O101" s="81">
        <v>0</v>
      </c>
      <c r="P101" s="112">
        <v>0</v>
      </c>
      <c r="Q101" s="81">
        <v>0</v>
      </c>
      <c r="R101" s="81">
        <v>0</v>
      </c>
      <c r="S101" s="92">
        <f t="shared" si="232"/>
        <v>0</v>
      </c>
      <c r="T101" s="93">
        <f t="shared" si="233"/>
        <v>0</v>
      </c>
      <c r="U101" s="92">
        <f t="shared" si="234"/>
        <v>0</v>
      </c>
      <c r="V101" s="93">
        <f t="shared" si="249"/>
        <v>0</v>
      </c>
      <c r="W101" s="92">
        <f t="shared" si="235"/>
        <v>0</v>
      </c>
      <c r="X101" s="93">
        <f t="shared" si="236"/>
        <v>0</v>
      </c>
      <c r="Y101" s="92">
        <f t="shared" si="237"/>
        <v>0</v>
      </c>
      <c r="Z101" s="93">
        <f t="shared" si="238"/>
        <v>0</v>
      </c>
      <c r="AA101" s="92">
        <f t="shared" si="239"/>
        <v>0</v>
      </c>
      <c r="AB101" s="93">
        <f t="shared" si="240"/>
        <v>0</v>
      </c>
      <c r="AC101" s="194" t="s">
        <v>454</v>
      </c>
    </row>
    <row r="102" spans="1:38" s="103" customFormat="1" ht="31.5">
      <c r="A102" s="54" t="s">
        <v>293</v>
      </c>
      <c r="B102" s="55" t="s">
        <v>294</v>
      </c>
      <c r="C102" s="66" t="s">
        <v>91</v>
      </c>
      <c r="D102" s="58">
        <v>0.8</v>
      </c>
      <c r="E102" s="81">
        <v>1.6679999999999999</v>
      </c>
      <c r="F102" s="108">
        <v>0.8</v>
      </c>
      <c r="G102" s="80">
        <f t="shared" si="244"/>
        <v>0</v>
      </c>
      <c r="H102" s="84">
        <f t="shared" si="247"/>
        <v>0</v>
      </c>
      <c r="I102" s="81">
        <v>0</v>
      </c>
      <c r="J102" s="81">
        <v>0</v>
      </c>
      <c r="K102" s="112">
        <v>0</v>
      </c>
      <c r="L102" s="81">
        <v>0</v>
      </c>
      <c r="M102" s="84">
        <f t="shared" si="248"/>
        <v>0</v>
      </c>
      <c r="N102" s="81">
        <v>0</v>
      </c>
      <c r="O102" s="81">
        <v>0</v>
      </c>
      <c r="P102" s="112">
        <v>0</v>
      </c>
      <c r="Q102" s="81">
        <v>0</v>
      </c>
      <c r="R102" s="81">
        <v>0</v>
      </c>
      <c r="S102" s="92">
        <f t="shared" si="232"/>
        <v>0</v>
      </c>
      <c r="T102" s="93">
        <f t="shared" si="233"/>
        <v>0</v>
      </c>
      <c r="U102" s="92">
        <f t="shared" si="234"/>
        <v>0</v>
      </c>
      <c r="V102" s="93">
        <f t="shared" si="249"/>
        <v>0</v>
      </c>
      <c r="W102" s="92">
        <f t="shared" si="235"/>
        <v>0</v>
      </c>
      <c r="X102" s="93">
        <f t="shared" si="236"/>
        <v>0</v>
      </c>
      <c r="Y102" s="92">
        <f t="shared" si="237"/>
        <v>0</v>
      </c>
      <c r="Z102" s="93">
        <f t="shared" si="238"/>
        <v>0</v>
      </c>
      <c r="AA102" s="92">
        <f t="shared" si="239"/>
        <v>0</v>
      </c>
      <c r="AB102" s="93">
        <f t="shared" si="240"/>
        <v>0</v>
      </c>
      <c r="AC102" s="194" t="s">
        <v>454</v>
      </c>
    </row>
    <row r="103" spans="1:38" ht="31.5">
      <c r="A103" s="26" t="s">
        <v>295</v>
      </c>
      <c r="B103" s="39" t="s">
        <v>92</v>
      </c>
      <c r="C103" s="28" t="s">
        <v>93</v>
      </c>
      <c r="D103" s="127">
        <v>0.35</v>
      </c>
      <c r="E103" s="36">
        <v>0.66600000000000004</v>
      </c>
      <c r="F103" s="109">
        <v>0</v>
      </c>
      <c r="G103" s="102">
        <f t="shared" si="244"/>
        <v>0.35</v>
      </c>
      <c r="H103" s="41">
        <f t="shared" si="247"/>
        <v>0.35</v>
      </c>
      <c r="I103" s="29">
        <v>0</v>
      </c>
      <c r="J103" s="29">
        <v>0</v>
      </c>
      <c r="K103" s="137">
        <v>0.35</v>
      </c>
      <c r="L103" s="29">
        <v>0</v>
      </c>
      <c r="M103" s="41">
        <f t="shared" si="248"/>
        <v>0.32200000000000001</v>
      </c>
      <c r="N103" s="29">
        <v>0</v>
      </c>
      <c r="O103" s="29">
        <v>0</v>
      </c>
      <c r="P103" s="137">
        <v>0.32200000000000001</v>
      </c>
      <c r="Q103" s="29">
        <v>0</v>
      </c>
      <c r="R103" s="141">
        <v>0</v>
      </c>
      <c r="S103" s="30">
        <f t="shared" si="232"/>
        <v>-2.7999999999999969E-2</v>
      </c>
      <c r="T103" s="94">
        <f t="shared" si="233"/>
        <v>-7.999999999999996E-2</v>
      </c>
      <c r="U103" s="30">
        <f t="shared" si="234"/>
        <v>0</v>
      </c>
      <c r="V103" s="94">
        <f t="shared" si="249"/>
        <v>0</v>
      </c>
      <c r="W103" s="30">
        <f t="shared" si="235"/>
        <v>0</v>
      </c>
      <c r="X103" s="94">
        <f t="shared" si="236"/>
        <v>0</v>
      </c>
      <c r="Y103" s="30">
        <f t="shared" si="237"/>
        <v>-2.7999999999999969E-2</v>
      </c>
      <c r="Z103" s="94">
        <f t="shared" si="238"/>
        <v>-7.999999999999996E-2</v>
      </c>
      <c r="AA103" s="30">
        <f t="shared" si="239"/>
        <v>0</v>
      </c>
      <c r="AB103" s="94">
        <f t="shared" si="240"/>
        <v>0</v>
      </c>
      <c r="AC103" s="197" t="s">
        <v>455</v>
      </c>
      <c r="AE103" s="8"/>
      <c r="AF103" s="8"/>
      <c r="AG103" s="8"/>
      <c r="AH103" s="8"/>
      <c r="AI103" s="8"/>
      <c r="AJ103" s="8"/>
      <c r="AL103" s="8"/>
    </row>
    <row r="104" spans="1:38" ht="31.5">
      <c r="A104" s="26" t="s">
        <v>296</v>
      </c>
      <c r="B104" s="39" t="s">
        <v>94</v>
      </c>
      <c r="C104" s="28" t="s">
        <v>95</v>
      </c>
      <c r="D104" s="127">
        <v>0.70099999999999996</v>
      </c>
      <c r="E104" s="36">
        <v>1.3180000000000001</v>
      </c>
      <c r="F104" s="109">
        <v>0</v>
      </c>
      <c r="G104" s="102">
        <f t="shared" si="244"/>
        <v>0.70099999999999996</v>
      </c>
      <c r="H104" s="41">
        <f t="shared" si="247"/>
        <v>0.70099999999999996</v>
      </c>
      <c r="I104" s="29">
        <v>0</v>
      </c>
      <c r="J104" s="29">
        <v>0</v>
      </c>
      <c r="K104" s="137">
        <v>0.70099999999999996</v>
      </c>
      <c r="L104" s="29">
        <v>0</v>
      </c>
      <c r="M104" s="41">
        <f t="shared" si="248"/>
        <v>0.63800000000000001</v>
      </c>
      <c r="N104" s="29">
        <v>0</v>
      </c>
      <c r="O104" s="29">
        <v>0</v>
      </c>
      <c r="P104" s="137">
        <v>0.63800000000000001</v>
      </c>
      <c r="Q104" s="29">
        <v>0</v>
      </c>
      <c r="R104" s="141">
        <v>0</v>
      </c>
      <c r="S104" s="30">
        <f t="shared" si="232"/>
        <v>-6.2999999999999945E-2</v>
      </c>
      <c r="T104" s="94">
        <f t="shared" si="233"/>
        <v>-8.9871611982881516E-2</v>
      </c>
      <c r="U104" s="30">
        <f t="shared" si="234"/>
        <v>0</v>
      </c>
      <c r="V104" s="94">
        <f t="shared" si="249"/>
        <v>0</v>
      </c>
      <c r="W104" s="30">
        <f t="shared" si="235"/>
        <v>0</v>
      </c>
      <c r="X104" s="94">
        <f t="shared" si="236"/>
        <v>0</v>
      </c>
      <c r="Y104" s="30">
        <f t="shared" si="237"/>
        <v>-6.2999999999999945E-2</v>
      </c>
      <c r="Z104" s="94">
        <f t="shared" si="238"/>
        <v>-8.9871611982881516E-2</v>
      </c>
      <c r="AA104" s="30">
        <f t="shared" si="239"/>
        <v>0</v>
      </c>
      <c r="AB104" s="94">
        <f t="shared" si="240"/>
        <v>0</v>
      </c>
      <c r="AC104" s="197" t="s">
        <v>455</v>
      </c>
      <c r="AE104" s="8"/>
      <c r="AF104" s="8"/>
      <c r="AG104" s="8"/>
      <c r="AH104" s="8"/>
      <c r="AI104" s="8"/>
      <c r="AJ104" s="8"/>
      <c r="AL104" s="8"/>
    </row>
    <row r="105" spans="1:38" ht="31.5">
      <c r="A105" s="26" t="s">
        <v>297</v>
      </c>
      <c r="B105" s="39" t="s">
        <v>96</v>
      </c>
      <c r="C105" s="28" t="s">
        <v>97</v>
      </c>
      <c r="D105" s="127">
        <v>0.70099999999999996</v>
      </c>
      <c r="E105" s="36">
        <v>1.3180000000000001</v>
      </c>
      <c r="F105" s="109">
        <v>0</v>
      </c>
      <c r="G105" s="102">
        <f t="shared" si="244"/>
        <v>0.70099999999999996</v>
      </c>
      <c r="H105" s="41">
        <f t="shared" si="247"/>
        <v>0.70099999999999996</v>
      </c>
      <c r="I105" s="29">
        <v>0</v>
      </c>
      <c r="J105" s="29">
        <v>0</v>
      </c>
      <c r="K105" s="137">
        <v>0.70099999999999996</v>
      </c>
      <c r="L105" s="29">
        <v>0</v>
      </c>
      <c r="M105" s="41">
        <f t="shared" si="248"/>
        <v>0.64700000000000002</v>
      </c>
      <c r="N105" s="29">
        <v>0</v>
      </c>
      <c r="O105" s="29">
        <v>0</v>
      </c>
      <c r="P105" s="137">
        <v>0.64700000000000002</v>
      </c>
      <c r="Q105" s="29">
        <v>0</v>
      </c>
      <c r="R105" s="141">
        <v>0</v>
      </c>
      <c r="S105" s="30">
        <f t="shared" si="232"/>
        <v>-5.3999999999999937E-2</v>
      </c>
      <c r="T105" s="94">
        <f t="shared" si="233"/>
        <v>-7.7032810271041252E-2</v>
      </c>
      <c r="U105" s="30">
        <f t="shared" si="234"/>
        <v>0</v>
      </c>
      <c r="V105" s="94">
        <f t="shared" si="249"/>
        <v>0</v>
      </c>
      <c r="W105" s="30">
        <f t="shared" si="235"/>
        <v>0</v>
      </c>
      <c r="X105" s="94">
        <f t="shared" si="236"/>
        <v>0</v>
      </c>
      <c r="Y105" s="30">
        <f t="shared" si="237"/>
        <v>-5.3999999999999937E-2</v>
      </c>
      <c r="Z105" s="94">
        <f t="shared" si="238"/>
        <v>-7.7032810271041252E-2</v>
      </c>
      <c r="AA105" s="30">
        <f t="shared" si="239"/>
        <v>0</v>
      </c>
      <c r="AB105" s="94">
        <f t="shared" si="240"/>
        <v>0</v>
      </c>
      <c r="AC105" s="197" t="s">
        <v>455</v>
      </c>
      <c r="AE105" s="8"/>
      <c r="AF105" s="8"/>
      <c r="AG105" s="8"/>
      <c r="AH105" s="8"/>
      <c r="AI105" s="8"/>
      <c r="AJ105" s="8"/>
      <c r="AL105" s="8"/>
    </row>
    <row r="106" spans="1:38" ht="31.5">
      <c r="A106" s="26" t="s">
        <v>298</v>
      </c>
      <c r="B106" s="39" t="s">
        <v>98</v>
      </c>
      <c r="C106" s="29" t="s">
        <v>99</v>
      </c>
      <c r="D106" s="108">
        <v>0.61299999999999999</v>
      </c>
      <c r="E106" s="108">
        <v>0.95699999999999996</v>
      </c>
      <c r="F106" s="108">
        <v>0</v>
      </c>
      <c r="G106" s="102">
        <f t="shared" si="244"/>
        <v>0.61299999999999999</v>
      </c>
      <c r="H106" s="41">
        <f t="shared" si="247"/>
        <v>0</v>
      </c>
      <c r="I106" s="29">
        <v>0</v>
      </c>
      <c r="J106" s="29">
        <v>0</v>
      </c>
      <c r="K106" s="86">
        <v>0</v>
      </c>
      <c r="L106" s="29">
        <v>0</v>
      </c>
      <c r="M106" s="41">
        <f t="shared" si="248"/>
        <v>0</v>
      </c>
      <c r="N106" s="29">
        <v>0</v>
      </c>
      <c r="O106" s="29">
        <v>0</v>
      </c>
      <c r="P106" s="86">
        <v>0</v>
      </c>
      <c r="Q106" s="29">
        <v>0</v>
      </c>
      <c r="R106" s="109">
        <f t="shared" ref="R106:R107" si="250">G106-M106</f>
        <v>0.61299999999999999</v>
      </c>
      <c r="S106" s="30">
        <f t="shared" si="232"/>
        <v>0</v>
      </c>
      <c r="T106" s="94">
        <f t="shared" si="233"/>
        <v>0</v>
      </c>
      <c r="U106" s="30">
        <f t="shared" si="234"/>
        <v>0</v>
      </c>
      <c r="V106" s="94">
        <f t="shared" si="249"/>
        <v>0</v>
      </c>
      <c r="W106" s="30">
        <f t="shared" si="235"/>
        <v>0</v>
      </c>
      <c r="X106" s="94">
        <f t="shared" si="236"/>
        <v>0</v>
      </c>
      <c r="Y106" s="30">
        <f t="shared" si="237"/>
        <v>0</v>
      </c>
      <c r="Z106" s="94">
        <f t="shared" si="238"/>
        <v>0</v>
      </c>
      <c r="AA106" s="30">
        <f t="shared" si="239"/>
        <v>0</v>
      </c>
      <c r="AB106" s="94">
        <f t="shared" si="240"/>
        <v>0</v>
      </c>
      <c r="AC106" s="194" t="s">
        <v>454</v>
      </c>
      <c r="AE106" s="8"/>
      <c r="AF106" s="8"/>
      <c r="AG106" s="8"/>
      <c r="AH106" s="8"/>
      <c r="AI106" s="8"/>
      <c r="AJ106" s="8"/>
      <c r="AL106" s="8"/>
    </row>
    <row r="107" spans="1:38" ht="47.25">
      <c r="A107" s="26" t="s">
        <v>299</v>
      </c>
      <c r="B107" s="39" t="s">
        <v>100</v>
      </c>
      <c r="C107" s="28" t="s">
        <v>101</v>
      </c>
      <c r="D107" s="108">
        <v>0</v>
      </c>
      <c r="E107" s="108" t="s">
        <v>26</v>
      </c>
      <c r="F107" s="108">
        <v>0</v>
      </c>
      <c r="G107" s="102">
        <f t="shared" si="244"/>
        <v>0</v>
      </c>
      <c r="H107" s="41">
        <f t="shared" si="247"/>
        <v>0</v>
      </c>
      <c r="I107" s="29">
        <v>0</v>
      </c>
      <c r="J107" s="29">
        <v>0</v>
      </c>
      <c r="K107" s="86">
        <v>0</v>
      </c>
      <c r="L107" s="29">
        <v>0</v>
      </c>
      <c r="M107" s="41">
        <f t="shared" si="248"/>
        <v>0</v>
      </c>
      <c r="N107" s="29">
        <v>0</v>
      </c>
      <c r="O107" s="29">
        <v>0</v>
      </c>
      <c r="P107" s="86">
        <v>0</v>
      </c>
      <c r="Q107" s="29">
        <v>0</v>
      </c>
      <c r="R107" s="105">
        <f t="shared" si="250"/>
        <v>0</v>
      </c>
      <c r="S107" s="30">
        <f t="shared" si="232"/>
        <v>0</v>
      </c>
      <c r="T107" s="94">
        <f t="shared" si="233"/>
        <v>0</v>
      </c>
      <c r="U107" s="30">
        <f t="shared" si="234"/>
        <v>0</v>
      </c>
      <c r="V107" s="94">
        <f t="shared" si="249"/>
        <v>0</v>
      </c>
      <c r="W107" s="30">
        <f t="shared" si="235"/>
        <v>0</v>
      </c>
      <c r="X107" s="94">
        <f t="shared" si="236"/>
        <v>0</v>
      </c>
      <c r="Y107" s="30">
        <f t="shared" si="237"/>
        <v>0</v>
      </c>
      <c r="Z107" s="94">
        <f t="shared" si="238"/>
        <v>0</v>
      </c>
      <c r="AA107" s="30">
        <f t="shared" si="239"/>
        <v>0</v>
      </c>
      <c r="AB107" s="94">
        <f t="shared" si="240"/>
        <v>0</v>
      </c>
      <c r="AC107" s="194" t="s">
        <v>454</v>
      </c>
      <c r="AE107" s="8"/>
      <c r="AF107" s="8"/>
      <c r="AG107" s="8"/>
      <c r="AH107" s="8"/>
      <c r="AI107" s="8"/>
      <c r="AJ107" s="8"/>
      <c r="AL107" s="8"/>
    </row>
    <row r="108" spans="1:38" ht="47.25">
      <c r="A108" s="26" t="s">
        <v>300</v>
      </c>
      <c r="B108" s="39" t="s">
        <v>102</v>
      </c>
      <c r="C108" s="28" t="s">
        <v>103</v>
      </c>
      <c r="D108" s="127">
        <v>0.70099999999999996</v>
      </c>
      <c r="E108" s="36">
        <v>1.3180000000000001</v>
      </c>
      <c r="F108" s="109">
        <v>0</v>
      </c>
      <c r="G108" s="102">
        <f t="shared" si="244"/>
        <v>0.70099999999999996</v>
      </c>
      <c r="H108" s="41">
        <f t="shared" si="247"/>
        <v>0.70099999999999996</v>
      </c>
      <c r="I108" s="29">
        <v>0</v>
      </c>
      <c r="J108" s="29">
        <v>0</v>
      </c>
      <c r="K108" s="137">
        <v>0.70099999999999996</v>
      </c>
      <c r="L108" s="29">
        <v>0</v>
      </c>
      <c r="M108" s="41">
        <f t="shared" si="248"/>
        <v>0.64</v>
      </c>
      <c r="N108" s="29">
        <v>0</v>
      </c>
      <c r="O108" s="29">
        <v>0</v>
      </c>
      <c r="P108" s="137">
        <v>0.64</v>
      </c>
      <c r="Q108" s="29">
        <v>0</v>
      </c>
      <c r="R108" s="141">
        <v>0</v>
      </c>
      <c r="S108" s="30">
        <f t="shared" si="232"/>
        <v>-6.0999999999999943E-2</v>
      </c>
      <c r="T108" s="94">
        <f t="shared" si="233"/>
        <v>-8.7018544935805964E-2</v>
      </c>
      <c r="U108" s="30">
        <f t="shared" si="234"/>
        <v>0</v>
      </c>
      <c r="V108" s="94">
        <f t="shared" si="249"/>
        <v>0</v>
      </c>
      <c r="W108" s="30">
        <f t="shared" si="235"/>
        <v>0</v>
      </c>
      <c r="X108" s="94">
        <f t="shared" si="236"/>
        <v>0</v>
      </c>
      <c r="Y108" s="30">
        <f t="shared" si="237"/>
        <v>-6.0999999999999943E-2</v>
      </c>
      <c r="Z108" s="94">
        <f t="shared" si="238"/>
        <v>-8.7018544935805964E-2</v>
      </c>
      <c r="AA108" s="30">
        <f t="shared" si="239"/>
        <v>0</v>
      </c>
      <c r="AB108" s="94">
        <f t="shared" si="240"/>
        <v>0</v>
      </c>
      <c r="AC108" s="197" t="s">
        <v>455</v>
      </c>
      <c r="AE108" s="8"/>
      <c r="AF108" s="8"/>
      <c r="AG108" s="8"/>
      <c r="AH108" s="8"/>
      <c r="AI108" s="8"/>
      <c r="AJ108" s="8"/>
      <c r="AL108" s="8"/>
    </row>
    <row r="109" spans="1:38" ht="47.25">
      <c r="A109" s="26" t="s">
        <v>301</v>
      </c>
      <c r="B109" s="39" t="s">
        <v>104</v>
      </c>
      <c r="C109" s="28" t="s">
        <v>105</v>
      </c>
      <c r="D109" s="127">
        <v>0.35</v>
      </c>
      <c r="E109" s="36">
        <v>0.66600000000000004</v>
      </c>
      <c r="F109" s="109">
        <v>0</v>
      </c>
      <c r="G109" s="102">
        <f t="shared" si="244"/>
        <v>0.35</v>
      </c>
      <c r="H109" s="41">
        <f t="shared" si="247"/>
        <v>0.35</v>
      </c>
      <c r="I109" s="29">
        <v>0</v>
      </c>
      <c r="J109" s="29">
        <v>0</v>
      </c>
      <c r="K109" s="137">
        <v>0.35</v>
      </c>
      <c r="L109" s="29">
        <v>0</v>
      </c>
      <c r="M109" s="41">
        <f t="shared" si="248"/>
        <v>0.32500000000000001</v>
      </c>
      <c r="N109" s="29">
        <v>0</v>
      </c>
      <c r="O109" s="29">
        <v>0</v>
      </c>
      <c r="P109" s="137">
        <v>0.32500000000000001</v>
      </c>
      <c r="Q109" s="29">
        <v>0</v>
      </c>
      <c r="R109" s="141">
        <v>0</v>
      </c>
      <c r="S109" s="30">
        <f t="shared" si="232"/>
        <v>-2.4999999999999967E-2</v>
      </c>
      <c r="T109" s="94">
        <f t="shared" si="233"/>
        <v>-7.1428571428571286E-2</v>
      </c>
      <c r="U109" s="30">
        <f t="shared" si="234"/>
        <v>0</v>
      </c>
      <c r="V109" s="94">
        <f t="shared" si="249"/>
        <v>0</v>
      </c>
      <c r="W109" s="30">
        <f t="shared" si="235"/>
        <v>0</v>
      </c>
      <c r="X109" s="94">
        <f t="shared" si="236"/>
        <v>0</v>
      </c>
      <c r="Y109" s="30">
        <f t="shared" si="237"/>
        <v>-2.4999999999999967E-2</v>
      </c>
      <c r="Z109" s="94">
        <f t="shared" si="238"/>
        <v>-7.1428571428571286E-2</v>
      </c>
      <c r="AA109" s="30">
        <f t="shared" si="239"/>
        <v>0</v>
      </c>
      <c r="AB109" s="94">
        <f t="shared" si="240"/>
        <v>0</v>
      </c>
      <c r="AC109" s="197" t="s">
        <v>455</v>
      </c>
      <c r="AE109" s="8"/>
      <c r="AF109" s="8"/>
      <c r="AG109" s="8"/>
      <c r="AH109" s="8"/>
      <c r="AI109" s="8"/>
      <c r="AJ109" s="8"/>
      <c r="AL109" s="8"/>
    </row>
    <row r="110" spans="1:38" ht="31.5">
      <c r="A110" s="26" t="s">
        <v>302</v>
      </c>
      <c r="B110" s="39" t="s">
        <v>106</v>
      </c>
      <c r="C110" s="28" t="s">
        <v>107</v>
      </c>
      <c r="D110" s="127">
        <v>0.70099999999999996</v>
      </c>
      <c r="E110" s="36">
        <v>1.3180000000000001</v>
      </c>
      <c r="F110" s="109">
        <v>0</v>
      </c>
      <c r="G110" s="102">
        <f t="shared" si="244"/>
        <v>0.70099999999999996</v>
      </c>
      <c r="H110" s="41">
        <f t="shared" si="247"/>
        <v>0.70099999999999996</v>
      </c>
      <c r="I110" s="29">
        <v>0</v>
      </c>
      <c r="J110" s="29">
        <v>0</v>
      </c>
      <c r="K110" s="137">
        <v>0.70099999999999996</v>
      </c>
      <c r="L110" s="29">
        <v>0</v>
      </c>
      <c r="M110" s="41">
        <f t="shared" si="248"/>
        <v>0.64400000000000002</v>
      </c>
      <c r="N110" s="29">
        <v>0</v>
      </c>
      <c r="O110" s="29">
        <v>0</v>
      </c>
      <c r="P110" s="138">
        <v>0.64400000000000002</v>
      </c>
      <c r="Q110" s="29">
        <v>0</v>
      </c>
      <c r="R110" s="141">
        <v>0</v>
      </c>
      <c r="S110" s="30">
        <f t="shared" si="232"/>
        <v>-5.699999999999994E-2</v>
      </c>
      <c r="T110" s="94">
        <f t="shared" si="233"/>
        <v>-8.1312410841654748E-2</v>
      </c>
      <c r="U110" s="30">
        <f t="shared" si="234"/>
        <v>0</v>
      </c>
      <c r="V110" s="94">
        <f t="shared" si="249"/>
        <v>0</v>
      </c>
      <c r="W110" s="30">
        <f t="shared" si="235"/>
        <v>0</v>
      </c>
      <c r="X110" s="94">
        <f t="shared" si="236"/>
        <v>0</v>
      </c>
      <c r="Y110" s="30">
        <f t="shared" si="237"/>
        <v>-5.699999999999994E-2</v>
      </c>
      <c r="Z110" s="94">
        <f t="shared" si="238"/>
        <v>-8.1312410841654748E-2</v>
      </c>
      <c r="AA110" s="30">
        <f t="shared" si="239"/>
        <v>0</v>
      </c>
      <c r="AB110" s="94">
        <f t="shared" si="240"/>
        <v>0</v>
      </c>
      <c r="AC110" s="197" t="s">
        <v>455</v>
      </c>
      <c r="AE110" s="8"/>
      <c r="AF110" s="8"/>
      <c r="AG110" s="8"/>
      <c r="AH110" s="8"/>
      <c r="AI110" s="8"/>
      <c r="AJ110" s="8"/>
      <c r="AL110" s="8"/>
    </row>
    <row r="111" spans="1:38" s="103" customFormat="1" ht="31.5">
      <c r="A111" s="54" t="s">
        <v>303</v>
      </c>
      <c r="B111" s="59" t="s">
        <v>304</v>
      </c>
      <c r="C111" s="66" t="s">
        <v>108</v>
      </c>
      <c r="D111" s="108">
        <v>0.61599999999999999</v>
      </c>
      <c r="E111" s="81">
        <v>1.262</v>
      </c>
      <c r="F111" s="108">
        <v>0.61599999999999999</v>
      </c>
      <c r="G111" s="80">
        <f t="shared" si="244"/>
        <v>0</v>
      </c>
      <c r="H111" s="84">
        <f t="shared" si="247"/>
        <v>0</v>
      </c>
      <c r="I111" s="81">
        <v>0</v>
      </c>
      <c r="J111" s="81">
        <v>0</v>
      </c>
      <c r="K111" s="85">
        <v>0</v>
      </c>
      <c r="L111" s="81">
        <v>0</v>
      </c>
      <c r="M111" s="84">
        <f t="shared" si="248"/>
        <v>0</v>
      </c>
      <c r="N111" s="81">
        <v>0</v>
      </c>
      <c r="O111" s="81">
        <v>0</v>
      </c>
      <c r="P111" s="85">
        <v>0</v>
      </c>
      <c r="Q111" s="81">
        <v>0</v>
      </c>
      <c r="R111" s="81">
        <v>0</v>
      </c>
      <c r="S111" s="92">
        <f t="shared" si="232"/>
        <v>0</v>
      </c>
      <c r="T111" s="93">
        <f t="shared" si="233"/>
        <v>0</v>
      </c>
      <c r="U111" s="92">
        <f t="shared" si="234"/>
        <v>0</v>
      </c>
      <c r="V111" s="93">
        <f t="shared" si="249"/>
        <v>0</v>
      </c>
      <c r="W111" s="92">
        <f t="shared" si="235"/>
        <v>0</v>
      </c>
      <c r="X111" s="93">
        <f t="shared" si="236"/>
        <v>0</v>
      </c>
      <c r="Y111" s="92">
        <f t="shared" si="237"/>
        <v>0</v>
      </c>
      <c r="Z111" s="93">
        <f t="shared" si="238"/>
        <v>0</v>
      </c>
      <c r="AA111" s="92">
        <f t="shared" si="239"/>
        <v>0</v>
      </c>
      <c r="AB111" s="93">
        <f t="shared" si="240"/>
        <v>0</v>
      </c>
      <c r="AC111" s="194" t="s">
        <v>454</v>
      </c>
    </row>
    <row r="112" spans="1:38" ht="31.5" customHeight="1">
      <c r="A112" s="26" t="s">
        <v>305</v>
      </c>
      <c r="B112" s="32" t="s">
        <v>109</v>
      </c>
      <c r="C112" s="28" t="s">
        <v>110</v>
      </c>
      <c r="D112" s="108">
        <v>0</v>
      </c>
      <c r="E112" s="108" t="s">
        <v>26</v>
      </c>
      <c r="F112" s="108">
        <v>0</v>
      </c>
      <c r="G112" s="102">
        <f t="shared" si="244"/>
        <v>0</v>
      </c>
      <c r="H112" s="41">
        <f t="shared" si="247"/>
        <v>0</v>
      </c>
      <c r="I112" s="29">
        <v>0</v>
      </c>
      <c r="J112" s="29">
        <v>0</v>
      </c>
      <c r="K112" s="86">
        <v>0</v>
      </c>
      <c r="L112" s="29">
        <v>0</v>
      </c>
      <c r="M112" s="41">
        <f t="shared" si="248"/>
        <v>0</v>
      </c>
      <c r="N112" s="29">
        <v>0</v>
      </c>
      <c r="O112" s="29">
        <v>0</v>
      </c>
      <c r="P112" s="86">
        <v>0</v>
      </c>
      <c r="Q112" s="29">
        <v>0</v>
      </c>
      <c r="R112" s="105">
        <f>G112-M112</f>
        <v>0</v>
      </c>
      <c r="S112" s="30">
        <f t="shared" si="232"/>
        <v>0</v>
      </c>
      <c r="T112" s="94">
        <f t="shared" si="233"/>
        <v>0</v>
      </c>
      <c r="U112" s="30">
        <f t="shared" si="234"/>
        <v>0</v>
      </c>
      <c r="V112" s="94">
        <f t="shared" si="249"/>
        <v>0</v>
      </c>
      <c r="W112" s="30">
        <f t="shared" si="235"/>
        <v>0</v>
      </c>
      <c r="X112" s="94">
        <f t="shared" si="236"/>
        <v>0</v>
      </c>
      <c r="Y112" s="30">
        <f t="shared" si="237"/>
        <v>0</v>
      </c>
      <c r="Z112" s="94">
        <f t="shared" si="238"/>
        <v>0</v>
      </c>
      <c r="AA112" s="30">
        <f t="shared" si="239"/>
        <v>0</v>
      </c>
      <c r="AB112" s="94">
        <f t="shared" si="240"/>
        <v>0</v>
      </c>
      <c r="AC112" s="194" t="s">
        <v>454</v>
      </c>
      <c r="AE112" s="8"/>
      <c r="AF112" s="8"/>
      <c r="AG112" s="8"/>
      <c r="AH112" s="8"/>
      <c r="AI112" s="8"/>
      <c r="AJ112" s="8"/>
      <c r="AL112" s="8"/>
    </row>
    <row r="113" spans="1:38" ht="31.5">
      <c r="A113" s="26" t="s">
        <v>306</v>
      </c>
      <c r="B113" s="32" t="s">
        <v>111</v>
      </c>
      <c r="C113" s="28" t="s">
        <v>112</v>
      </c>
      <c r="D113" s="108">
        <v>0</v>
      </c>
      <c r="E113" s="108" t="s">
        <v>26</v>
      </c>
      <c r="F113" s="108">
        <v>0</v>
      </c>
      <c r="G113" s="102">
        <f t="shared" si="244"/>
        <v>0</v>
      </c>
      <c r="H113" s="41">
        <f t="shared" si="247"/>
        <v>0</v>
      </c>
      <c r="I113" s="29">
        <v>0</v>
      </c>
      <c r="J113" s="29">
        <v>0</v>
      </c>
      <c r="K113" s="86">
        <v>0</v>
      </c>
      <c r="L113" s="29">
        <v>0</v>
      </c>
      <c r="M113" s="41">
        <f t="shared" si="248"/>
        <v>0</v>
      </c>
      <c r="N113" s="29">
        <v>0</v>
      </c>
      <c r="O113" s="29">
        <v>0</v>
      </c>
      <c r="P113" s="86">
        <v>0</v>
      </c>
      <c r="Q113" s="29">
        <v>0</v>
      </c>
      <c r="R113" s="105">
        <f>G113-M113</f>
        <v>0</v>
      </c>
      <c r="S113" s="30">
        <f t="shared" si="232"/>
        <v>0</v>
      </c>
      <c r="T113" s="94">
        <f t="shared" si="233"/>
        <v>0</v>
      </c>
      <c r="U113" s="30">
        <f t="shared" si="234"/>
        <v>0</v>
      </c>
      <c r="V113" s="94">
        <f t="shared" si="249"/>
        <v>0</v>
      </c>
      <c r="W113" s="30">
        <f t="shared" si="235"/>
        <v>0</v>
      </c>
      <c r="X113" s="94">
        <f t="shared" si="236"/>
        <v>0</v>
      </c>
      <c r="Y113" s="30">
        <f t="shared" si="237"/>
        <v>0</v>
      </c>
      <c r="Z113" s="94">
        <f t="shared" si="238"/>
        <v>0</v>
      </c>
      <c r="AA113" s="30">
        <f t="shared" si="239"/>
        <v>0</v>
      </c>
      <c r="AB113" s="94">
        <f t="shared" si="240"/>
        <v>0</v>
      </c>
      <c r="AC113" s="194" t="s">
        <v>454</v>
      </c>
      <c r="AE113" s="8"/>
      <c r="AF113" s="8"/>
      <c r="AG113" s="8"/>
      <c r="AH113" s="8"/>
      <c r="AI113" s="8"/>
      <c r="AJ113" s="8"/>
      <c r="AL113" s="8"/>
    </row>
    <row r="114" spans="1:38" ht="31.5">
      <c r="A114" s="26" t="s">
        <v>307</v>
      </c>
      <c r="B114" s="32" t="s">
        <v>113</v>
      </c>
      <c r="C114" s="28" t="s">
        <v>114</v>
      </c>
      <c r="D114" s="108">
        <v>0</v>
      </c>
      <c r="E114" s="108" t="s">
        <v>26</v>
      </c>
      <c r="F114" s="108">
        <v>0</v>
      </c>
      <c r="G114" s="102">
        <f t="shared" si="244"/>
        <v>0</v>
      </c>
      <c r="H114" s="41">
        <f t="shared" si="247"/>
        <v>0</v>
      </c>
      <c r="I114" s="29">
        <v>0</v>
      </c>
      <c r="J114" s="29">
        <v>0</v>
      </c>
      <c r="K114" s="86">
        <v>0</v>
      </c>
      <c r="L114" s="29">
        <v>0</v>
      </c>
      <c r="M114" s="41">
        <f t="shared" si="248"/>
        <v>0</v>
      </c>
      <c r="N114" s="29">
        <v>0</v>
      </c>
      <c r="O114" s="29">
        <v>0</v>
      </c>
      <c r="P114" s="86">
        <v>0</v>
      </c>
      <c r="Q114" s="29">
        <v>0</v>
      </c>
      <c r="R114" s="105">
        <f>G114-M114</f>
        <v>0</v>
      </c>
      <c r="S114" s="30">
        <f t="shared" si="232"/>
        <v>0</v>
      </c>
      <c r="T114" s="94">
        <f t="shared" si="233"/>
        <v>0</v>
      </c>
      <c r="U114" s="30">
        <f t="shared" si="234"/>
        <v>0</v>
      </c>
      <c r="V114" s="94">
        <f t="shared" si="249"/>
        <v>0</v>
      </c>
      <c r="W114" s="30">
        <f t="shared" si="235"/>
        <v>0</v>
      </c>
      <c r="X114" s="94">
        <f t="shared" si="236"/>
        <v>0</v>
      </c>
      <c r="Y114" s="30">
        <f t="shared" si="237"/>
        <v>0</v>
      </c>
      <c r="Z114" s="94">
        <f t="shared" si="238"/>
        <v>0</v>
      </c>
      <c r="AA114" s="30">
        <f t="shared" si="239"/>
        <v>0</v>
      </c>
      <c r="AB114" s="94">
        <f t="shared" si="240"/>
        <v>0</v>
      </c>
      <c r="AC114" s="194" t="s">
        <v>454</v>
      </c>
      <c r="AE114" s="8"/>
      <c r="AF114" s="8"/>
      <c r="AG114" s="8"/>
      <c r="AH114" s="8"/>
      <c r="AI114" s="8"/>
      <c r="AJ114" s="8"/>
      <c r="AL114" s="8"/>
    </row>
    <row r="115" spans="1:38" ht="31.5">
      <c r="A115" s="26" t="s">
        <v>308</v>
      </c>
      <c r="B115" s="32" t="s">
        <v>115</v>
      </c>
      <c r="C115" s="28" t="s">
        <v>116</v>
      </c>
      <c r="D115" s="108">
        <v>0</v>
      </c>
      <c r="E115" s="108" t="s">
        <v>26</v>
      </c>
      <c r="F115" s="108">
        <v>0</v>
      </c>
      <c r="G115" s="102">
        <f t="shared" si="244"/>
        <v>0</v>
      </c>
      <c r="H115" s="41">
        <f t="shared" si="247"/>
        <v>0</v>
      </c>
      <c r="I115" s="29">
        <v>0</v>
      </c>
      <c r="J115" s="29">
        <v>0</v>
      </c>
      <c r="K115" s="86">
        <v>0</v>
      </c>
      <c r="L115" s="29">
        <v>0</v>
      </c>
      <c r="M115" s="41">
        <f t="shared" si="248"/>
        <v>0</v>
      </c>
      <c r="N115" s="29">
        <v>0</v>
      </c>
      <c r="O115" s="29">
        <v>0</v>
      </c>
      <c r="P115" s="86">
        <v>0</v>
      </c>
      <c r="Q115" s="29">
        <v>0</v>
      </c>
      <c r="R115" s="105">
        <f>G115-M115</f>
        <v>0</v>
      </c>
      <c r="S115" s="30">
        <f t="shared" si="232"/>
        <v>0</v>
      </c>
      <c r="T115" s="94">
        <f t="shared" si="233"/>
        <v>0</v>
      </c>
      <c r="U115" s="30">
        <f t="shared" si="234"/>
        <v>0</v>
      </c>
      <c r="V115" s="94">
        <f t="shared" si="249"/>
        <v>0</v>
      </c>
      <c r="W115" s="30">
        <f t="shared" si="235"/>
        <v>0</v>
      </c>
      <c r="X115" s="94">
        <f t="shared" si="236"/>
        <v>0</v>
      </c>
      <c r="Y115" s="30">
        <f t="shared" si="237"/>
        <v>0</v>
      </c>
      <c r="Z115" s="94">
        <f t="shared" si="238"/>
        <v>0</v>
      </c>
      <c r="AA115" s="30">
        <f t="shared" si="239"/>
        <v>0</v>
      </c>
      <c r="AB115" s="94">
        <f t="shared" si="240"/>
        <v>0</v>
      </c>
      <c r="AC115" s="194" t="s">
        <v>454</v>
      </c>
      <c r="AE115" s="8"/>
      <c r="AF115" s="8"/>
      <c r="AG115" s="8"/>
      <c r="AH115" s="8"/>
      <c r="AI115" s="8"/>
      <c r="AJ115" s="8"/>
      <c r="AL115" s="8"/>
    </row>
    <row r="116" spans="1:38" s="103" customFormat="1" ht="47.25">
      <c r="A116" s="54" t="s">
        <v>309</v>
      </c>
      <c r="B116" s="55" t="s">
        <v>310</v>
      </c>
      <c r="C116" s="66" t="s">
        <v>117</v>
      </c>
      <c r="D116" s="58">
        <v>0.28799999999999998</v>
      </c>
      <c r="E116" s="81">
        <v>0.63800000000000001</v>
      </c>
      <c r="F116" s="108">
        <v>0.28799999999999998</v>
      </c>
      <c r="G116" s="80">
        <f t="shared" si="244"/>
        <v>0</v>
      </c>
      <c r="H116" s="84">
        <f t="shared" si="247"/>
        <v>0</v>
      </c>
      <c r="I116" s="81">
        <v>0</v>
      </c>
      <c r="J116" s="81">
        <v>0</v>
      </c>
      <c r="K116" s="85">
        <v>0</v>
      </c>
      <c r="L116" s="81">
        <v>0</v>
      </c>
      <c r="M116" s="84">
        <f t="shared" si="248"/>
        <v>0</v>
      </c>
      <c r="N116" s="81">
        <v>0</v>
      </c>
      <c r="O116" s="81">
        <v>0</v>
      </c>
      <c r="P116" s="85">
        <v>0</v>
      </c>
      <c r="Q116" s="81">
        <v>0</v>
      </c>
      <c r="R116" s="81">
        <v>0</v>
      </c>
      <c r="S116" s="92">
        <f t="shared" si="232"/>
        <v>0</v>
      </c>
      <c r="T116" s="93">
        <f t="shared" si="233"/>
        <v>0</v>
      </c>
      <c r="U116" s="92">
        <f t="shared" si="234"/>
        <v>0</v>
      </c>
      <c r="V116" s="93">
        <f t="shared" si="249"/>
        <v>0</v>
      </c>
      <c r="W116" s="92">
        <f t="shared" si="235"/>
        <v>0</v>
      </c>
      <c r="X116" s="93">
        <f t="shared" si="236"/>
        <v>0</v>
      </c>
      <c r="Y116" s="92">
        <f t="shared" si="237"/>
        <v>0</v>
      </c>
      <c r="Z116" s="93">
        <f t="shared" si="238"/>
        <v>0</v>
      </c>
      <c r="AA116" s="92">
        <f t="shared" si="239"/>
        <v>0</v>
      </c>
      <c r="AB116" s="93">
        <f t="shared" si="240"/>
        <v>0</v>
      </c>
      <c r="AC116" s="194" t="s">
        <v>454</v>
      </c>
    </row>
    <row r="117" spans="1:38" ht="47.25">
      <c r="A117" s="26" t="s">
        <v>311</v>
      </c>
      <c r="B117" s="39" t="s">
        <v>118</v>
      </c>
      <c r="C117" s="28" t="s">
        <v>119</v>
      </c>
      <c r="D117" s="127">
        <v>0.35</v>
      </c>
      <c r="E117" s="36">
        <v>0.66600000000000004</v>
      </c>
      <c r="F117" s="109">
        <v>0</v>
      </c>
      <c r="G117" s="102">
        <f t="shared" si="244"/>
        <v>0.35</v>
      </c>
      <c r="H117" s="41">
        <f t="shared" si="247"/>
        <v>0.35</v>
      </c>
      <c r="I117" s="29">
        <v>0</v>
      </c>
      <c r="J117" s="29">
        <v>0</v>
      </c>
      <c r="K117" s="137">
        <v>0.35</v>
      </c>
      <c r="L117" s="29">
        <v>0</v>
      </c>
      <c r="M117" s="41">
        <f t="shared" si="248"/>
        <v>0.32100000000000001</v>
      </c>
      <c r="N117" s="29">
        <v>0</v>
      </c>
      <c r="O117" s="29">
        <v>0</v>
      </c>
      <c r="P117" s="137">
        <v>0.32100000000000001</v>
      </c>
      <c r="Q117" s="29">
        <v>0</v>
      </c>
      <c r="R117" s="141">
        <v>0</v>
      </c>
      <c r="S117" s="30">
        <f t="shared" si="232"/>
        <v>-2.899999999999997E-2</v>
      </c>
      <c r="T117" s="94">
        <f t="shared" si="233"/>
        <v>-8.285714285714274E-2</v>
      </c>
      <c r="U117" s="30">
        <f t="shared" si="234"/>
        <v>0</v>
      </c>
      <c r="V117" s="94">
        <f t="shared" si="249"/>
        <v>0</v>
      </c>
      <c r="W117" s="30">
        <f t="shared" si="235"/>
        <v>0</v>
      </c>
      <c r="X117" s="94">
        <f t="shared" si="236"/>
        <v>0</v>
      </c>
      <c r="Y117" s="30">
        <f t="shared" si="237"/>
        <v>-2.899999999999997E-2</v>
      </c>
      <c r="Z117" s="94">
        <f t="shared" si="238"/>
        <v>-8.285714285714274E-2</v>
      </c>
      <c r="AA117" s="30">
        <f t="shared" si="239"/>
        <v>0</v>
      </c>
      <c r="AB117" s="94">
        <f t="shared" si="240"/>
        <v>0</v>
      </c>
      <c r="AC117" s="197" t="s">
        <v>455</v>
      </c>
      <c r="AE117" s="8"/>
      <c r="AF117" s="8"/>
      <c r="AG117" s="8"/>
      <c r="AH117" s="8"/>
      <c r="AI117" s="8"/>
      <c r="AJ117" s="8"/>
      <c r="AL117" s="8"/>
    </row>
    <row r="118" spans="1:38" ht="47.25">
      <c r="A118" s="26" t="s">
        <v>312</v>
      </c>
      <c r="B118" s="39" t="s">
        <v>120</v>
      </c>
      <c r="C118" s="29" t="s">
        <v>121</v>
      </c>
      <c r="D118" s="108">
        <v>0.45600000000000002</v>
      </c>
      <c r="E118" s="108">
        <v>0.69399999999999995</v>
      </c>
      <c r="F118" s="108">
        <v>0</v>
      </c>
      <c r="G118" s="102">
        <f t="shared" si="244"/>
        <v>0.45600000000000002</v>
      </c>
      <c r="H118" s="41">
        <f t="shared" si="247"/>
        <v>0</v>
      </c>
      <c r="I118" s="29">
        <v>0</v>
      </c>
      <c r="J118" s="29">
        <v>0</v>
      </c>
      <c r="K118" s="86">
        <v>0</v>
      </c>
      <c r="L118" s="29">
        <v>0</v>
      </c>
      <c r="M118" s="41">
        <f t="shared" si="248"/>
        <v>0</v>
      </c>
      <c r="N118" s="29">
        <v>0</v>
      </c>
      <c r="O118" s="29">
        <v>0</v>
      </c>
      <c r="P118" s="86">
        <v>0</v>
      </c>
      <c r="Q118" s="29">
        <v>0</v>
      </c>
      <c r="R118" s="109">
        <f>G118-M118</f>
        <v>0.45600000000000002</v>
      </c>
      <c r="S118" s="30">
        <f t="shared" si="232"/>
        <v>0</v>
      </c>
      <c r="T118" s="94">
        <f t="shared" si="233"/>
        <v>0</v>
      </c>
      <c r="U118" s="30">
        <f t="shared" si="234"/>
        <v>0</v>
      </c>
      <c r="V118" s="94">
        <f t="shared" si="249"/>
        <v>0</v>
      </c>
      <c r="W118" s="30">
        <f t="shared" si="235"/>
        <v>0</v>
      </c>
      <c r="X118" s="94">
        <f t="shared" si="236"/>
        <v>0</v>
      </c>
      <c r="Y118" s="30">
        <f t="shared" si="237"/>
        <v>0</v>
      </c>
      <c r="Z118" s="94">
        <f t="shared" si="238"/>
        <v>0</v>
      </c>
      <c r="AA118" s="30">
        <f t="shared" si="239"/>
        <v>0</v>
      </c>
      <c r="AB118" s="94">
        <f t="shared" si="240"/>
        <v>0</v>
      </c>
      <c r="AC118" s="194" t="s">
        <v>454</v>
      </c>
      <c r="AE118" s="8"/>
      <c r="AF118" s="8"/>
      <c r="AG118" s="8"/>
      <c r="AH118" s="8"/>
      <c r="AI118" s="8"/>
      <c r="AJ118" s="8"/>
      <c r="AL118" s="8"/>
    </row>
    <row r="119" spans="1:38" ht="47.25">
      <c r="A119" s="26" t="s">
        <v>313</v>
      </c>
      <c r="B119" s="39" t="s">
        <v>122</v>
      </c>
      <c r="C119" s="29" t="s">
        <v>123</v>
      </c>
      <c r="D119" s="108">
        <v>0.45600000000000002</v>
      </c>
      <c r="E119" s="108">
        <v>0.69399999999999995</v>
      </c>
      <c r="F119" s="108">
        <v>0</v>
      </c>
      <c r="G119" s="102">
        <f t="shared" si="244"/>
        <v>0.45600000000000002</v>
      </c>
      <c r="H119" s="41">
        <f t="shared" si="247"/>
        <v>0</v>
      </c>
      <c r="I119" s="29">
        <v>0</v>
      </c>
      <c r="J119" s="29">
        <v>0</v>
      </c>
      <c r="K119" s="86">
        <v>0</v>
      </c>
      <c r="L119" s="29">
        <v>0</v>
      </c>
      <c r="M119" s="41">
        <f t="shared" si="248"/>
        <v>0</v>
      </c>
      <c r="N119" s="29">
        <v>0</v>
      </c>
      <c r="O119" s="29">
        <v>0</v>
      </c>
      <c r="P119" s="86">
        <v>0</v>
      </c>
      <c r="Q119" s="29">
        <v>0</v>
      </c>
      <c r="R119" s="109">
        <f>G119-M119</f>
        <v>0.45600000000000002</v>
      </c>
      <c r="S119" s="30">
        <f t="shared" si="232"/>
        <v>0</v>
      </c>
      <c r="T119" s="94">
        <f t="shared" si="233"/>
        <v>0</v>
      </c>
      <c r="U119" s="30">
        <f t="shared" si="234"/>
        <v>0</v>
      </c>
      <c r="V119" s="94">
        <f t="shared" si="249"/>
        <v>0</v>
      </c>
      <c r="W119" s="30">
        <f t="shared" si="235"/>
        <v>0</v>
      </c>
      <c r="X119" s="94">
        <f t="shared" si="236"/>
        <v>0</v>
      </c>
      <c r="Y119" s="30">
        <f t="shared" si="237"/>
        <v>0</v>
      </c>
      <c r="Z119" s="94">
        <f t="shared" si="238"/>
        <v>0</v>
      </c>
      <c r="AA119" s="30">
        <f t="shared" si="239"/>
        <v>0</v>
      </c>
      <c r="AB119" s="94">
        <f t="shared" si="240"/>
        <v>0</v>
      </c>
      <c r="AC119" s="194" t="s">
        <v>454</v>
      </c>
      <c r="AE119" s="8"/>
      <c r="AF119" s="8"/>
      <c r="AG119" s="8"/>
      <c r="AH119" s="8"/>
      <c r="AI119" s="8"/>
      <c r="AJ119" s="8"/>
      <c r="AL119" s="8"/>
    </row>
    <row r="120" spans="1:38" s="103" customFormat="1" ht="47.25">
      <c r="A120" s="54" t="s">
        <v>314</v>
      </c>
      <c r="B120" s="59" t="s">
        <v>315</v>
      </c>
      <c r="C120" s="66" t="s">
        <v>124</v>
      </c>
      <c r="D120" s="108">
        <v>0.29199999999999998</v>
      </c>
      <c r="E120" s="81">
        <v>0.63800000000000001</v>
      </c>
      <c r="F120" s="108">
        <v>0.29199999999999998</v>
      </c>
      <c r="G120" s="80">
        <f t="shared" si="244"/>
        <v>0</v>
      </c>
      <c r="H120" s="84">
        <f t="shared" si="247"/>
        <v>0</v>
      </c>
      <c r="I120" s="81">
        <v>0</v>
      </c>
      <c r="J120" s="81">
        <v>0</v>
      </c>
      <c r="K120" s="86">
        <v>0</v>
      </c>
      <c r="L120" s="108">
        <v>0</v>
      </c>
      <c r="M120" s="107">
        <f t="shared" ref="M120:M121" si="251">N120+O120+P120+Q120</f>
        <v>0</v>
      </c>
      <c r="N120" s="108">
        <v>0</v>
      </c>
      <c r="O120" s="108">
        <v>0</v>
      </c>
      <c r="P120" s="86">
        <v>0</v>
      </c>
      <c r="Q120" s="81">
        <v>0</v>
      </c>
      <c r="R120" s="81">
        <v>0</v>
      </c>
      <c r="S120" s="92">
        <f t="shared" si="232"/>
        <v>0</v>
      </c>
      <c r="T120" s="93">
        <f t="shared" si="233"/>
        <v>0</v>
      </c>
      <c r="U120" s="92">
        <f t="shared" si="234"/>
        <v>0</v>
      </c>
      <c r="V120" s="93">
        <f t="shared" si="249"/>
        <v>0</v>
      </c>
      <c r="W120" s="92">
        <f t="shared" si="235"/>
        <v>0</v>
      </c>
      <c r="X120" s="93">
        <f t="shared" si="236"/>
        <v>0</v>
      </c>
      <c r="Y120" s="92">
        <f t="shared" si="237"/>
        <v>0</v>
      </c>
      <c r="Z120" s="93">
        <f t="shared" si="238"/>
        <v>0</v>
      </c>
      <c r="AA120" s="92">
        <f t="shared" si="239"/>
        <v>0</v>
      </c>
      <c r="AB120" s="93">
        <f t="shared" si="240"/>
        <v>0</v>
      </c>
      <c r="AC120" s="194" t="s">
        <v>454</v>
      </c>
    </row>
    <row r="121" spans="1:38" s="103" customFormat="1" ht="47.25">
      <c r="A121" s="54" t="s">
        <v>316</v>
      </c>
      <c r="B121" s="59" t="s">
        <v>317</v>
      </c>
      <c r="C121" s="66" t="s">
        <v>125</v>
      </c>
      <c r="D121" s="108">
        <v>0.60799999999999998</v>
      </c>
      <c r="E121" s="81">
        <v>1.262</v>
      </c>
      <c r="F121" s="108">
        <v>0.60799999999999998</v>
      </c>
      <c r="G121" s="80">
        <f t="shared" si="244"/>
        <v>0</v>
      </c>
      <c r="H121" s="84">
        <f t="shared" si="247"/>
        <v>0</v>
      </c>
      <c r="I121" s="81">
        <v>0</v>
      </c>
      <c r="J121" s="81">
        <v>0</v>
      </c>
      <c r="K121" s="86">
        <v>0</v>
      </c>
      <c r="L121" s="108">
        <v>0</v>
      </c>
      <c r="M121" s="107">
        <f t="shared" si="251"/>
        <v>0</v>
      </c>
      <c r="N121" s="108">
        <v>0</v>
      </c>
      <c r="O121" s="108">
        <v>0</v>
      </c>
      <c r="P121" s="86">
        <v>0</v>
      </c>
      <c r="Q121" s="81">
        <v>0</v>
      </c>
      <c r="R121" s="81">
        <v>0</v>
      </c>
      <c r="S121" s="92">
        <f t="shared" si="232"/>
        <v>0</v>
      </c>
      <c r="T121" s="93">
        <f t="shared" si="233"/>
        <v>0</v>
      </c>
      <c r="U121" s="92">
        <f t="shared" si="234"/>
        <v>0</v>
      </c>
      <c r="V121" s="93">
        <f t="shared" si="249"/>
        <v>0</v>
      </c>
      <c r="W121" s="92">
        <f t="shared" si="235"/>
        <v>0</v>
      </c>
      <c r="X121" s="93">
        <f t="shared" si="236"/>
        <v>0</v>
      </c>
      <c r="Y121" s="92">
        <f t="shared" si="237"/>
        <v>0</v>
      </c>
      <c r="Z121" s="93">
        <f t="shared" si="238"/>
        <v>0</v>
      </c>
      <c r="AA121" s="92">
        <f t="shared" si="239"/>
        <v>0</v>
      </c>
      <c r="AB121" s="93">
        <f t="shared" si="240"/>
        <v>0</v>
      </c>
      <c r="AC121" s="194" t="s">
        <v>454</v>
      </c>
    </row>
    <row r="122" spans="1:38" ht="47.25">
      <c r="A122" s="26" t="s">
        <v>318</v>
      </c>
      <c r="B122" s="32" t="s">
        <v>126</v>
      </c>
      <c r="C122" s="28" t="s">
        <v>127</v>
      </c>
      <c r="D122" s="108">
        <v>0</v>
      </c>
      <c r="E122" s="108" t="s">
        <v>26</v>
      </c>
      <c r="F122" s="108">
        <v>0</v>
      </c>
      <c r="G122" s="102">
        <f t="shared" si="244"/>
        <v>0</v>
      </c>
      <c r="H122" s="41">
        <f t="shared" si="247"/>
        <v>0</v>
      </c>
      <c r="I122" s="29">
        <v>0</v>
      </c>
      <c r="J122" s="29">
        <v>0</v>
      </c>
      <c r="K122" s="86">
        <v>0</v>
      </c>
      <c r="L122" s="29">
        <v>0</v>
      </c>
      <c r="M122" s="41">
        <f t="shared" si="248"/>
        <v>0</v>
      </c>
      <c r="N122" s="29">
        <v>0</v>
      </c>
      <c r="O122" s="29">
        <v>0</v>
      </c>
      <c r="P122" s="86">
        <v>0</v>
      </c>
      <c r="Q122" s="29">
        <v>0</v>
      </c>
      <c r="R122" s="105">
        <f>G122-M122</f>
        <v>0</v>
      </c>
      <c r="S122" s="30">
        <f t="shared" si="232"/>
        <v>0</v>
      </c>
      <c r="T122" s="94">
        <f t="shared" si="233"/>
        <v>0</v>
      </c>
      <c r="U122" s="30">
        <f t="shared" si="234"/>
        <v>0</v>
      </c>
      <c r="V122" s="94">
        <f t="shared" si="249"/>
        <v>0</v>
      </c>
      <c r="W122" s="30">
        <f t="shared" si="235"/>
        <v>0</v>
      </c>
      <c r="X122" s="94">
        <f t="shared" si="236"/>
        <v>0</v>
      </c>
      <c r="Y122" s="30">
        <f t="shared" si="237"/>
        <v>0</v>
      </c>
      <c r="Z122" s="94">
        <f t="shared" si="238"/>
        <v>0</v>
      </c>
      <c r="AA122" s="30">
        <f t="shared" si="239"/>
        <v>0</v>
      </c>
      <c r="AB122" s="94">
        <f t="shared" si="240"/>
        <v>0</v>
      </c>
      <c r="AC122" s="194" t="s">
        <v>454</v>
      </c>
      <c r="AE122" s="8"/>
      <c r="AF122" s="8"/>
      <c r="AG122" s="8"/>
      <c r="AH122" s="8"/>
      <c r="AI122" s="8"/>
      <c r="AJ122" s="8"/>
      <c r="AL122" s="8"/>
    </row>
    <row r="123" spans="1:38" s="103" customFormat="1" ht="47.25">
      <c r="A123" s="54" t="s">
        <v>319</v>
      </c>
      <c r="B123" s="59" t="s">
        <v>320</v>
      </c>
      <c r="C123" s="66" t="s">
        <v>321</v>
      </c>
      <c r="D123" s="108">
        <v>0.29899999999999999</v>
      </c>
      <c r="E123" s="81">
        <v>0.63800000000000001</v>
      </c>
      <c r="F123" s="108">
        <v>0.29899999999999999</v>
      </c>
      <c r="G123" s="80">
        <f t="shared" si="244"/>
        <v>0</v>
      </c>
      <c r="H123" s="84">
        <f t="shared" si="247"/>
        <v>0</v>
      </c>
      <c r="I123" s="81">
        <v>0</v>
      </c>
      <c r="J123" s="81">
        <v>0</v>
      </c>
      <c r="K123" s="86">
        <v>0</v>
      </c>
      <c r="L123" s="108">
        <v>0</v>
      </c>
      <c r="M123" s="107">
        <f t="shared" ref="M123:M124" si="252">N123+O123+P123+Q123</f>
        <v>0</v>
      </c>
      <c r="N123" s="108">
        <v>0</v>
      </c>
      <c r="O123" s="108">
        <v>0</v>
      </c>
      <c r="P123" s="86">
        <v>0</v>
      </c>
      <c r="Q123" s="81">
        <v>0</v>
      </c>
      <c r="R123" s="81">
        <v>0</v>
      </c>
      <c r="S123" s="92">
        <f t="shared" si="232"/>
        <v>0</v>
      </c>
      <c r="T123" s="93">
        <f t="shared" si="233"/>
        <v>0</v>
      </c>
      <c r="U123" s="92">
        <f t="shared" si="234"/>
        <v>0</v>
      </c>
      <c r="V123" s="93">
        <f t="shared" si="249"/>
        <v>0</v>
      </c>
      <c r="W123" s="92">
        <f t="shared" si="235"/>
        <v>0</v>
      </c>
      <c r="X123" s="93">
        <f t="shared" si="236"/>
        <v>0</v>
      </c>
      <c r="Y123" s="92">
        <f t="shared" si="237"/>
        <v>0</v>
      </c>
      <c r="Z123" s="93">
        <f t="shared" si="238"/>
        <v>0</v>
      </c>
      <c r="AA123" s="92">
        <f t="shared" si="239"/>
        <v>0</v>
      </c>
      <c r="AB123" s="93">
        <f t="shared" si="240"/>
        <v>0</v>
      </c>
      <c r="AC123" s="194" t="s">
        <v>454</v>
      </c>
    </row>
    <row r="124" spans="1:38" s="103" customFormat="1" ht="47.25">
      <c r="A124" s="54" t="s">
        <v>322</v>
      </c>
      <c r="B124" s="68" t="s">
        <v>323</v>
      </c>
      <c r="C124" s="66" t="s">
        <v>324</v>
      </c>
      <c r="D124" s="108">
        <v>0.29699999999999999</v>
      </c>
      <c r="E124" s="81">
        <v>0.63800000000000001</v>
      </c>
      <c r="F124" s="108">
        <v>0.29699999999999999</v>
      </c>
      <c r="G124" s="80">
        <f t="shared" si="244"/>
        <v>0</v>
      </c>
      <c r="H124" s="84">
        <f t="shared" si="247"/>
        <v>0</v>
      </c>
      <c r="I124" s="81">
        <v>0</v>
      </c>
      <c r="J124" s="81">
        <v>0</v>
      </c>
      <c r="K124" s="86">
        <v>0</v>
      </c>
      <c r="L124" s="108">
        <v>0</v>
      </c>
      <c r="M124" s="107">
        <f t="shared" si="252"/>
        <v>0</v>
      </c>
      <c r="N124" s="108">
        <v>0</v>
      </c>
      <c r="O124" s="108">
        <v>0</v>
      </c>
      <c r="P124" s="86">
        <v>0</v>
      </c>
      <c r="Q124" s="81">
        <v>0</v>
      </c>
      <c r="R124" s="81">
        <v>0</v>
      </c>
      <c r="S124" s="92">
        <f t="shared" si="232"/>
        <v>0</v>
      </c>
      <c r="T124" s="93">
        <f t="shared" si="233"/>
        <v>0</v>
      </c>
      <c r="U124" s="92">
        <f t="shared" si="234"/>
        <v>0</v>
      </c>
      <c r="V124" s="93">
        <f t="shared" si="249"/>
        <v>0</v>
      </c>
      <c r="W124" s="92">
        <f t="shared" si="235"/>
        <v>0</v>
      </c>
      <c r="X124" s="93">
        <f t="shared" si="236"/>
        <v>0</v>
      </c>
      <c r="Y124" s="92">
        <f t="shared" si="237"/>
        <v>0</v>
      </c>
      <c r="Z124" s="93">
        <f t="shared" si="238"/>
        <v>0</v>
      </c>
      <c r="AA124" s="92">
        <f t="shared" si="239"/>
        <v>0</v>
      </c>
      <c r="AB124" s="93">
        <f t="shared" si="240"/>
        <v>0</v>
      </c>
      <c r="AC124" s="194" t="s">
        <v>454</v>
      </c>
    </row>
    <row r="125" spans="1:38" ht="47.25">
      <c r="A125" s="26" t="s">
        <v>325</v>
      </c>
      <c r="B125" s="39" t="s">
        <v>326</v>
      </c>
      <c r="C125" s="28" t="s">
        <v>327</v>
      </c>
      <c r="D125" s="109">
        <v>0.35</v>
      </c>
      <c r="E125" s="36">
        <v>0.66600000000000004</v>
      </c>
      <c r="F125" s="109">
        <v>0</v>
      </c>
      <c r="G125" s="102">
        <f t="shared" si="244"/>
        <v>0.35</v>
      </c>
      <c r="H125" s="41">
        <f t="shared" si="247"/>
        <v>0.35</v>
      </c>
      <c r="I125" s="29">
        <v>0</v>
      </c>
      <c r="J125" s="29">
        <v>0</v>
      </c>
      <c r="K125" s="138">
        <v>0.35</v>
      </c>
      <c r="L125" s="29">
        <v>0</v>
      </c>
      <c r="M125" s="41">
        <f t="shared" si="248"/>
        <v>0.32</v>
      </c>
      <c r="N125" s="29">
        <v>0</v>
      </c>
      <c r="O125" s="29">
        <v>0</v>
      </c>
      <c r="P125" s="139">
        <v>0.32</v>
      </c>
      <c r="Q125" s="29">
        <v>0</v>
      </c>
      <c r="R125" s="141">
        <v>0</v>
      </c>
      <c r="S125" s="30">
        <f t="shared" si="232"/>
        <v>-2.9999999999999971E-2</v>
      </c>
      <c r="T125" s="94">
        <f t="shared" si="233"/>
        <v>-8.5714285714285632E-2</v>
      </c>
      <c r="U125" s="30">
        <f t="shared" si="234"/>
        <v>0</v>
      </c>
      <c r="V125" s="94">
        <f t="shared" si="249"/>
        <v>0</v>
      </c>
      <c r="W125" s="30">
        <f t="shared" si="235"/>
        <v>0</v>
      </c>
      <c r="X125" s="94">
        <f t="shared" si="236"/>
        <v>0</v>
      </c>
      <c r="Y125" s="30">
        <f t="shared" si="237"/>
        <v>-2.9999999999999971E-2</v>
      </c>
      <c r="Z125" s="94">
        <f t="shared" si="238"/>
        <v>-8.5714285714285632E-2</v>
      </c>
      <c r="AA125" s="30">
        <f t="shared" si="239"/>
        <v>0</v>
      </c>
      <c r="AB125" s="94">
        <f t="shared" si="240"/>
        <v>0</v>
      </c>
      <c r="AC125" s="197" t="s">
        <v>455</v>
      </c>
      <c r="AE125" s="8"/>
      <c r="AF125" s="8"/>
      <c r="AG125" s="8"/>
      <c r="AH125" s="8"/>
      <c r="AI125" s="8"/>
      <c r="AJ125" s="8"/>
      <c r="AL125" s="8"/>
    </row>
    <row r="126" spans="1:38" s="103" customFormat="1" ht="31.5">
      <c r="A126" s="54" t="s">
        <v>328</v>
      </c>
      <c r="B126" s="59" t="s">
        <v>329</v>
      </c>
      <c r="C126" s="66" t="s">
        <v>330</v>
      </c>
      <c r="D126" s="108">
        <v>0.29699999999999999</v>
      </c>
      <c r="E126" s="81">
        <v>0.63800000000000001</v>
      </c>
      <c r="F126" s="108">
        <v>0.29699999999999999</v>
      </c>
      <c r="G126" s="80">
        <f t="shared" si="244"/>
        <v>0</v>
      </c>
      <c r="H126" s="84">
        <f t="shared" si="247"/>
        <v>0</v>
      </c>
      <c r="I126" s="81">
        <v>0</v>
      </c>
      <c r="J126" s="81">
        <v>0</v>
      </c>
      <c r="K126" s="86">
        <v>0</v>
      </c>
      <c r="L126" s="108">
        <v>0</v>
      </c>
      <c r="M126" s="107">
        <f t="shared" si="248"/>
        <v>0</v>
      </c>
      <c r="N126" s="108">
        <v>0</v>
      </c>
      <c r="O126" s="108">
        <v>0</v>
      </c>
      <c r="P126" s="86">
        <v>0</v>
      </c>
      <c r="Q126" s="81">
        <v>0</v>
      </c>
      <c r="R126" s="81">
        <v>0</v>
      </c>
      <c r="S126" s="92">
        <f t="shared" si="232"/>
        <v>0</v>
      </c>
      <c r="T126" s="93">
        <f t="shared" si="233"/>
        <v>0</v>
      </c>
      <c r="U126" s="92">
        <f t="shared" si="234"/>
        <v>0</v>
      </c>
      <c r="V126" s="93">
        <f t="shared" si="249"/>
        <v>0</v>
      </c>
      <c r="W126" s="92">
        <f t="shared" si="235"/>
        <v>0</v>
      </c>
      <c r="X126" s="93">
        <f t="shared" si="236"/>
        <v>0</v>
      </c>
      <c r="Y126" s="92">
        <f t="shared" si="237"/>
        <v>0</v>
      </c>
      <c r="Z126" s="93">
        <f t="shared" si="238"/>
        <v>0</v>
      </c>
      <c r="AA126" s="92">
        <f t="shared" si="239"/>
        <v>0</v>
      </c>
      <c r="AB126" s="93">
        <f t="shared" si="240"/>
        <v>0</v>
      </c>
      <c r="AC126" s="194" t="s">
        <v>454</v>
      </c>
    </row>
    <row r="127" spans="1:38" ht="47.25">
      <c r="A127" s="48" t="s">
        <v>331</v>
      </c>
      <c r="B127" s="49" t="s">
        <v>332</v>
      </c>
      <c r="C127" s="50" t="s">
        <v>25</v>
      </c>
      <c r="D127" s="76">
        <f t="shared" ref="D127" si="253">SUM(D128,D145)</f>
        <v>40.020000000000003</v>
      </c>
      <c r="E127" s="76">
        <f t="shared" ref="E127" si="254">IF(NOT(SUM(E128,E145)=0),SUM(E128,E145),"нд")</f>
        <v>70.980999999999995</v>
      </c>
      <c r="F127" s="76">
        <f t="shared" ref="F127" si="255">SUM(F128,F145)</f>
        <v>10.147</v>
      </c>
      <c r="G127" s="76">
        <f t="shared" ref="G127:S127" si="256">SUM(G128,G145)</f>
        <v>29.872999999999998</v>
      </c>
      <c r="H127" s="76">
        <f t="shared" si="256"/>
        <v>9.745000000000001</v>
      </c>
      <c r="I127" s="76">
        <f t="shared" si="256"/>
        <v>0</v>
      </c>
      <c r="J127" s="76">
        <f t="shared" si="256"/>
        <v>0</v>
      </c>
      <c r="K127" s="76">
        <f t="shared" si="256"/>
        <v>9.745000000000001</v>
      </c>
      <c r="L127" s="76">
        <f t="shared" si="256"/>
        <v>0</v>
      </c>
      <c r="M127" s="76">
        <f t="shared" si="256"/>
        <v>9.0960000000000001</v>
      </c>
      <c r="N127" s="76">
        <f t="shared" si="256"/>
        <v>0</v>
      </c>
      <c r="O127" s="76">
        <f t="shared" si="256"/>
        <v>0</v>
      </c>
      <c r="P127" s="76">
        <f t="shared" si="256"/>
        <v>9.0960000000000001</v>
      </c>
      <c r="Q127" s="76">
        <f t="shared" si="256"/>
        <v>0</v>
      </c>
      <c r="R127" s="76">
        <f t="shared" si="256"/>
        <v>20.128</v>
      </c>
      <c r="S127" s="76">
        <f t="shared" si="256"/>
        <v>-0.64899999999999958</v>
      </c>
      <c r="T127" s="95">
        <f t="shared" si="233"/>
        <v>-6.659825551564913E-2</v>
      </c>
      <c r="U127" s="76">
        <f>SUM(U128,U145)</f>
        <v>0</v>
      </c>
      <c r="V127" s="95">
        <f t="shared" si="249"/>
        <v>0</v>
      </c>
      <c r="W127" s="76">
        <f>SUM(W128,W145)</f>
        <v>0</v>
      </c>
      <c r="X127" s="95">
        <f t="shared" si="236"/>
        <v>0</v>
      </c>
      <c r="Y127" s="76">
        <f>SUM(Y128,Y145)</f>
        <v>-0.64899999999999958</v>
      </c>
      <c r="Z127" s="95">
        <f t="shared" si="238"/>
        <v>-6.659825551564913E-2</v>
      </c>
      <c r="AA127" s="76">
        <f>SUM(AA128,AA145)</f>
        <v>0</v>
      </c>
      <c r="AB127" s="95">
        <f t="shared" si="240"/>
        <v>0</v>
      </c>
      <c r="AC127" s="191" t="s">
        <v>435</v>
      </c>
      <c r="AE127" s="8"/>
      <c r="AF127" s="8"/>
      <c r="AG127" s="8"/>
      <c r="AH127" s="8"/>
      <c r="AI127" s="8"/>
      <c r="AJ127" s="8"/>
      <c r="AL127" s="8"/>
    </row>
    <row r="128" spans="1:38" ht="31.5">
      <c r="A128" s="51" t="s">
        <v>333</v>
      </c>
      <c r="B128" s="52" t="s">
        <v>334</v>
      </c>
      <c r="C128" s="53" t="s">
        <v>25</v>
      </c>
      <c r="D128" s="77">
        <f t="shared" ref="D128" si="257">SUM(D129)</f>
        <v>40.020000000000003</v>
      </c>
      <c r="E128" s="77">
        <f t="shared" ref="E128" si="258">IF(NOT(SUM(E129)=0),SUM(E129),"нд")</f>
        <v>70.980999999999995</v>
      </c>
      <c r="F128" s="53">
        <f t="shared" ref="F128" si="259">SUM(F129)</f>
        <v>10.147</v>
      </c>
      <c r="G128" s="53">
        <f t="shared" ref="G128:AA128" si="260">SUM(G129)</f>
        <v>29.872999999999998</v>
      </c>
      <c r="H128" s="53">
        <f t="shared" si="260"/>
        <v>9.745000000000001</v>
      </c>
      <c r="I128" s="77">
        <f t="shared" si="260"/>
        <v>0</v>
      </c>
      <c r="J128" s="77">
        <f t="shared" si="260"/>
        <v>0</v>
      </c>
      <c r="K128" s="53">
        <f t="shared" si="260"/>
        <v>9.745000000000001</v>
      </c>
      <c r="L128" s="77">
        <f t="shared" si="260"/>
        <v>0</v>
      </c>
      <c r="M128" s="53">
        <f t="shared" si="260"/>
        <v>9.0960000000000001</v>
      </c>
      <c r="N128" s="77">
        <f t="shared" si="260"/>
        <v>0</v>
      </c>
      <c r="O128" s="77">
        <f t="shared" si="260"/>
        <v>0</v>
      </c>
      <c r="P128" s="53">
        <f t="shared" si="260"/>
        <v>9.0960000000000001</v>
      </c>
      <c r="Q128" s="77">
        <f t="shared" si="260"/>
        <v>0</v>
      </c>
      <c r="R128" s="53">
        <f t="shared" si="260"/>
        <v>20.128</v>
      </c>
      <c r="S128" s="53">
        <f t="shared" si="260"/>
        <v>-0.64899999999999958</v>
      </c>
      <c r="T128" s="91">
        <f t="shared" si="233"/>
        <v>-6.659825551564913E-2</v>
      </c>
      <c r="U128" s="77">
        <f t="shared" si="260"/>
        <v>0</v>
      </c>
      <c r="V128" s="91">
        <f t="shared" si="249"/>
        <v>0</v>
      </c>
      <c r="W128" s="77">
        <f t="shared" si="260"/>
        <v>0</v>
      </c>
      <c r="X128" s="91">
        <f t="shared" si="236"/>
        <v>0</v>
      </c>
      <c r="Y128" s="77">
        <f t="shared" si="260"/>
        <v>-0.64899999999999958</v>
      </c>
      <c r="Z128" s="91">
        <f t="shared" si="238"/>
        <v>-6.659825551564913E-2</v>
      </c>
      <c r="AA128" s="77">
        <f t="shared" si="260"/>
        <v>0</v>
      </c>
      <c r="AB128" s="91">
        <f t="shared" si="240"/>
        <v>0</v>
      </c>
      <c r="AC128" s="192" t="s">
        <v>435</v>
      </c>
      <c r="AE128" s="8"/>
      <c r="AF128" s="8"/>
      <c r="AG128" s="8"/>
      <c r="AH128" s="8"/>
      <c r="AI128" s="8"/>
      <c r="AJ128" s="8"/>
      <c r="AL128" s="8"/>
    </row>
    <row r="129" spans="1:38">
      <c r="A129" s="23" t="s">
        <v>335</v>
      </c>
      <c r="B129" s="24" t="s">
        <v>31</v>
      </c>
      <c r="C129" s="25" t="s">
        <v>25</v>
      </c>
      <c r="D129" s="18">
        <f t="shared" ref="D129" si="261">SUM(D130:D144)</f>
        <v>40.020000000000003</v>
      </c>
      <c r="E129" s="17">
        <f>IF(NOT(SUM(E130:E144)=0),SUM(E130:E144),"нд")</f>
        <v>70.980999999999995</v>
      </c>
      <c r="F129" s="18">
        <f t="shared" ref="F129" si="262">SUM(F130:F144)</f>
        <v>10.147</v>
      </c>
      <c r="G129" s="18">
        <f t="shared" ref="G129:AA129" si="263">SUM(G130:G144)</f>
        <v>29.872999999999998</v>
      </c>
      <c r="H129" s="18">
        <f t="shared" si="263"/>
        <v>9.745000000000001</v>
      </c>
      <c r="I129" s="18">
        <f t="shared" si="263"/>
        <v>0</v>
      </c>
      <c r="J129" s="18">
        <f t="shared" si="263"/>
        <v>0</v>
      </c>
      <c r="K129" s="18">
        <f t="shared" si="263"/>
        <v>9.745000000000001</v>
      </c>
      <c r="L129" s="18">
        <f t="shared" si="263"/>
        <v>0</v>
      </c>
      <c r="M129" s="18">
        <f t="shared" si="263"/>
        <v>9.0960000000000001</v>
      </c>
      <c r="N129" s="18">
        <f t="shared" si="263"/>
        <v>0</v>
      </c>
      <c r="O129" s="18">
        <f t="shared" si="263"/>
        <v>0</v>
      </c>
      <c r="P129" s="18">
        <f t="shared" si="263"/>
        <v>9.0960000000000001</v>
      </c>
      <c r="Q129" s="18">
        <f t="shared" si="263"/>
        <v>0</v>
      </c>
      <c r="R129" s="18">
        <f t="shared" si="263"/>
        <v>20.128</v>
      </c>
      <c r="S129" s="18">
        <f t="shared" si="263"/>
        <v>-0.64899999999999958</v>
      </c>
      <c r="T129" s="88">
        <f t="shared" si="233"/>
        <v>-6.659825551564913E-2</v>
      </c>
      <c r="U129" s="18">
        <f t="shared" si="263"/>
        <v>0</v>
      </c>
      <c r="V129" s="88">
        <f t="shared" si="249"/>
        <v>0</v>
      </c>
      <c r="W129" s="18">
        <f t="shared" si="263"/>
        <v>0</v>
      </c>
      <c r="X129" s="88">
        <f t="shared" si="236"/>
        <v>0</v>
      </c>
      <c r="Y129" s="18">
        <f t="shared" si="263"/>
        <v>-0.64899999999999958</v>
      </c>
      <c r="Z129" s="88">
        <f t="shared" si="238"/>
        <v>-6.659825551564913E-2</v>
      </c>
      <c r="AA129" s="18">
        <f t="shared" si="263"/>
        <v>0</v>
      </c>
      <c r="AB129" s="88">
        <f t="shared" si="240"/>
        <v>0</v>
      </c>
      <c r="AC129" s="196" t="s">
        <v>435</v>
      </c>
      <c r="AE129" s="8"/>
      <c r="AF129" s="8"/>
      <c r="AG129" s="8"/>
      <c r="AH129" s="8"/>
      <c r="AI129" s="8"/>
      <c r="AJ129" s="8"/>
      <c r="AL129" s="8"/>
    </row>
    <row r="130" spans="1:38" ht="31.5">
      <c r="A130" s="26" t="s">
        <v>336</v>
      </c>
      <c r="B130" s="27" t="s">
        <v>32</v>
      </c>
      <c r="C130" s="28" t="s">
        <v>33</v>
      </c>
      <c r="D130" s="108">
        <v>0</v>
      </c>
      <c r="E130" s="108" t="s">
        <v>26</v>
      </c>
      <c r="F130" s="108">
        <v>0</v>
      </c>
      <c r="G130" s="102">
        <f t="shared" ref="G130:G146" si="264">D130-F130</f>
        <v>0</v>
      </c>
      <c r="H130" s="41">
        <f t="shared" si="247"/>
        <v>0</v>
      </c>
      <c r="I130" s="29">
        <v>0</v>
      </c>
      <c r="J130" s="29">
        <v>0</v>
      </c>
      <c r="K130" s="86">
        <v>0</v>
      </c>
      <c r="L130" s="29">
        <v>0</v>
      </c>
      <c r="M130" s="41">
        <f t="shared" si="248"/>
        <v>0</v>
      </c>
      <c r="N130" s="29">
        <v>0</v>
      </c>
      <c r="O130" s="29">
        <v>0</v>
      </c>
      <c r="P130" s="86">
        <v>0</v>
      </c>
      <c r="Q130" s="29">
        <v>0</v>
      </c>
      <c r="R130" s="105">
        <f t="shared" ref="R130:R138" si="265">G130-M130</f>
        <v>0</v>
      </c>
      <c r="S130" s="30">
        <f t="shared" si="232"/>
        <v>0</v>
      </c>
      <c r="T130" s="94">
        <f t="shared" si="233"/>
        <v>0</v>
      </c>
      <c r="U130" s="30">
        <f t="shared" si="234"/>
        <v>0</v>
      </c>
      <c r="V130" s="94">
        <f t="shared" si="249"/>
        <v>0</v>
      </c>
      <c r="W130" s="30">
        <f t="shared" si="235"/>
        <v>0</v>
      </c>
      <c r="X130" s="94">
        <f t="shared" si="236"/>
        <v>0</v>
      </c>
      <c r="Y130" s="30">
        <f t="shared" si="237"/>
        <v>0</v>
      </c>
      <c r="Z130" s="94">
        <f t="shared" si="238"/>
        <v>0</v>
      </c>
      <c r="AA130" s="30">
        <f t="shared" si="239"/>
        <v>0</v>
      </c>
      <c r="AB130" s="94">
        <f t="shared" si="240"/>
        <v>0</v>
      </c>
      <c r="AC130" s="194" t="s">
        <v>454</v>
      </c>
      <c r="AE130" s="8"/>
      <c r="AF130" s="8"/>
      <c r="AG130" s="8"/>
      <c r="AH130" s="8"/>
      <c r="AI130" s="8"/>
      <c r="AJ130" s="8"/>
      <c r="AL130" s="8"/>
    </row>
    <row r="131" spans="1:38" ht="31.5">
      <c r="A131" s="26" t="s">
        <v>337</v>
      </c>
      <c r="B131" s="27" t="s">
        <v>34</v>
      </c>
      <c r="C131" s="28" t="s">
        <v>35</v>
      </c>
      <c r="D131" s="108">
        <v>0</v>
      </c>
      <c r="E131" s="108" t="s">
        <v>26</v>
      </c>
      <c r="F131" s="108">
        <v>0</v>
      </c>
      <c r="G131" s="102">
        <f t="shared" si="264"/>
        <v>0</v>
      </c>
      <c r="H131" s="41">
        <f t="shared" si="247"/>
        <v>0</v>
      </c>
      <c r="I131" s="29">
        <v>0</v>
      </c>
      <c r="J131" s="29">
        <v>0</v>
      </c>
      <c r="K131" s="86">
        <v>0</v>
      </c>
      <c r="L131" s="29">
        <v>0</v>
      </c>
      <c r="M131" s="41">
        <f t="shared" si="248"/>
        <v>0</v>
      </c>
      <c r="N131" s="29">
        <v>0</v>
      </c>
      <c r="O131" s="29">
        <v>0</v>
      </c>
      <c r="P131" s="86">
        <v>0</v>
      </c>
      <c r="Q131" s="29">
        <v>0</v>
      </c>
      <c r="R131" s="105">
        <f t="shared" si="265"/>
        <v>0</v>
      </c>
      <c r="S131" s="30">
        <f t="shared" si="232"/>
        <v>0</v>
      </c>
      <c r="T131" s="94">
        <f t="shared" si="233"/>
        <v>0</v>
      </c>
      <c r="U131" s="30">
        <f t="shared" si="234"/>
        <v>0</v>
      </c>
      <c r="V131" s="94">
        <f t="shared" si="249"/>
        <v>0</v>
      </c>
      <c r="W131" s="30">
        <f t="shared" si="235"/>
        <v>0</v>
      </c>
      <c r="X131" s="94">
        <f t="shared" si="236"/>
        <v>0</v>
      </c>
      <c r="Y131" s="30">
        <f t="shared" si="237"/>
        <v>0</v>
      </c>
      <c r="Z131" s="94">
        <f t="shared" si="238"/>
        <v>0</v>
      </c>
      <c r="AA131" s="30">
        <f t="shared" si="239"/>
        <v>0</v>
      </c>
      <c r="AB131" s="94">
        <f t="shared" si="240"/>
        <v>0</v>
      </c>
      <c r="AC131" s="194" t="s">
        <v>454</v>
      </c>
      <c r="AE131" s="8"/>
      <c r="AF131" s="8"/>
      <c r="AG131" s="8"/>
      <c r="AH131" s="8"/>
      <c r="AI131" s="8"/>
      <c r="AJ131" s="8"/>
      <c r="AL131" s="8"/>
    </row>
    <row r="132" spans="1:38" ht="47.25" customHeight="1">
      <c r="A132" s="26" t="s">
        <v>338</v>
      </c>
      <c r="B132" s="27" t="s">
        <v>36</v>
      </c>
      <c r="C132" s="28" t="s">
        <v>37</v>
      </c>
      <c r="D132" s="28">
        <v>0</v>
      </c>
      <c r="E132" s="108" t="s">
        <v>26</v>
      </c>
      <c r="F132" s="108">
        <v>0</v>
      </c>
      <c r="G132" s="102">
        <f t="shared" si="264"/>
        <v>0</v>
      </c>
      <c r="H132" s="41">
        <f t="shared" si="247"/>
        <v>0</v>
      </c>
      <c r="I132" s="29">
        <v>0</v>
      </c>
      <c r="J132" s="29">
        <v>0</v>
      </c>
      <c r="K132" s="86">
        <v>0</v>
      </c>
      <c r="L132" s="29">
        <v>0</v>
      </c>
      <c r="M132" s="41">
        <f t="shared" si="248"/>
        <v>0</v>
      </c>
      <c r="N132" s="29">
        <v>0</v>
      </c>
      <c r="O132" s="29">
        <v>0</v>
      </c>
      <c r="P132" s="86">
        <v>0</v>
      </c>
      <c r="Q132" s="29">
        <v>0</v>
      </c>
      <c r="R132" s="105">
        <f t="shared" si="265"/>
        <v>0</v>
      </c>
      <c r="S132" s="30">
        <f t="shared" si="232"/>
        <v>0</v>
      </c>
      <c r="T132" s="94">
        <f t="shared" si="233"/>
        <v>0</v>
      </c>
      <c r="U132" s="30">
        <f t="shared" si="234"/>
        <v>0</v>
      </c>
      <c r="V132" s="94">
        <f t="shared" si="249"/>
        <v>0</v>
      </c>
      <c r="W132" s="30">
        <f t="shared" si="235"/>
        <v>0</v>
      </c>
      <c r="X132" s="94">
        <f t="shared" si="236"/>
        <v>0</v>
      </c>
      <c r="Y132" s="30">
        <f t="shared" si="237"/>
        <v>0</v>
      </c>
      <c r="Z132" s="94">
        <f t="shared" si="238"/>
        <v>0</v>
      </c>
      <c r="AA132" s="30">
        <f t="shared" si="239"/>
        <v>0</v>
      </c>
      <c r="AB132" s="94">
        <f t="shared" si="240"/>
        <v>0</v>
      </c>
      <c r="AC132" s="194" t="s">
        <v>454</v>
      </c>
      <c r="AE132" s="8"/>
      <c r="AF132" s="8"/>
      <c r="AG132" s="8"/>
      <c r="AH132" s="8"/>
      <c r="AI132" s="8"/>
      <c r="AJ132" s="8"/>
      <c r="AL132" s="8"/>
    </row>
    <row r="133" spans="1:38" ht="31.5" customHeight="1">
      <c r="A133" s="26" t="s">
        <v>339</v>
      </c>
      <c r="B133" s="27" t="s">
        <v>38</v>
      </c>
      <c r="C133" s="29" t="s">
        <v>39</v>
      </c>
      <c r="D133" s="108">
        <v>1.1279999999999999</v>
      </c>
      <c r="E133" s="108">
        <v>1.542</v>
      </c>
      <c r="F133" s="108">
        <v>0</v>
      </c>
      <c r="G133" s="102">
        <f t="shared" si="264"/>
        <v>1.1279999999999999</v>
      </c>
      <c r="H133" s="41">
        <f t="shared" si="247"/>
        <v>0</v>
      </c>
      <c r="I133" s="29">
        <v>0</v>
      </c>
      <c r="J133" s="29">
        <v>0</v>
      </c>
      <c r="K133" s="86">
        <v>0</v>
      </c>
      <c r="L133" s="29">
        <v>0</v>
      </c>
      <c r="M133" s="41">
        <f t="shared" si="248"/>
        <v>0</v>
      </c>
      <c r="N133" s="29">
        <v>0</v>
      </c>
      <c r="O133" s="29">
        <v>0</v>
      </c>
      <c r="P133" s="86">
        <v>0</v>
      </c>
      <c r="Q133" s="29">
        <v>0</v>
      </c>
      <c r="R133" s="141">
        <f t="shared" si="265"/>
        <v>1.1279999999999999</v>
      </c>
      <c r="S133" s="30">
        <f t="shared" si="232"/>
        <v>0</v>
      </c>
      <c r="T133" s="94">
        <f t="shared" si="233"/>
        <v>0</v>
      </c>
      <c r="U133" s="30">
        <f t="shared" si="234"/>
        <v>0</v>
      </c>
      <c r="V133" s="94">
        <f t="shared" si="249"/>
        <v>0</v>
      </c>
      <c r="W133" s="30">
        <f t="shared" si="235"/>
        <v>0</v>
      </c>
      <c r="X133" s="94">
        <f t="shared" si="236"/>
        <v>0</v>
      </c>
      <c r="Y133" s="30">
        <f t="shared" si="237"/>
        <v>0</v>
      </c>
      <c r="Z133" s="94">
        <f t="shared" si="238"/>
        <v>0</v>
      </c>
      <c r="AA133" s="30">
        <f t="shared" si="239"/>
        <v>0</v>
      </c>
      <c r="AB133" s="94">
        <f t="shared" si="240"/>
        <v>0</v>
      </c>
      <c r="AC133" s="194" t="s">
        <v>454</v>
      </c>
      <c r="AE133" s="8"/>
      <c r="AF133" s="8"/>
      <c r="AG133" s="8"/>
      <c r="AH133" s="8"/>
      <c r="AI133" s="8"/>
      <c r="AJ133" s="8"/>
      <c r="AL133" s="8"/>
    </row>
    <row r="134" spans="1:38" ht="31.5" customHeight="1">
      <c r="A134" s="26" t="s">
        <v>340</v>
      </c>
      <c r="B134" s="27" t="s">
        <v>40</v>
      </c>
      <c r="C134" s="29" t="s">
        <v>41</v>
      </c>
      <c r="D134" s="108">
        <v>1.1279999999999999</v>
      </c>
      <c r="E134" s="108">
        <v>1.542</v>
      </c>
      <c r="F134" s="108">
        <v>0</v>
      </c>
      <c r="G134" s="102">
        <f t="shared" si="264"/>
        <v>1.1279999999999999</v>
      </c>
      <c r="H134" s="41">
        <f t="shared" si="247"/>
        <v>0</v>
      </c>
      <c r="I134" s="29">
        <v>0</v>
      </c>
      <c r="J134" s="29">
        <v>0</v>
      </c>
      <c r="K134" s="86">
        <v>0</v>
      </c>
      <c r="L134" s="29">
        <v>0</v>
      </c>
      <c r="M134" s="41">
        <f t="shared" si="248"/>
        <v>0</v>
      </c>
      <c r="N134" s="29">
        <v>0</v>
      </c>
      <c r="O134" s="29">
        <v>0</v>
      </c>
      <c r="P134" s="86">
        <v>0</v>
      </c>
      <c r="Q134" s="29">
        <v>0</v>
      </c>
      <c r="R134" s="141">
        <f t="shared" si="265"/>
        <v>1.1279999999999999</v>
      </c>
      <c r="S134" s="30">
        <f t="shared" si="232"/>
        <v>0</v>
      </c>
      <c r="T134" s="94">
        <f t="shared" si="233"/>
        <v>0</v>
      </c>
      <c r="U134" s="30">
        <f t="shared" si="234"/>
        <v>0</v>
      </c>
      <c r="V134" s="94">
        <f t="shared" si="249"/>
        <v>0</v>
      </c>
      <c r="W134" s="30">
        <f t="shared" si="235"/>
        <v>0</v>
      </c>
      <c r="X134" s="94">
        <f t="shared" si="236"/>
        <v>0</v>
      </c>
      <c r="Y134" s="30">
        <f t="shared" si="237"/>
        <v>0</v>
      </c>
      <c r="Z134" s="94">
        <f t="shared" si="238"/>
        <v>0</v>
      </c>
      <c r="AA134" s="30">
        <f t="shared" si="239"/>
        <v>0</v>
      </c>
      <c r="AB134" s="94">
        <f t="shared" si="240"/>
        <v>0</v>
      </c>
      <c r="AC134" s="194" t="s">
        <v>454</v>
      </c>
      <c r="AE134" s="8"/>
      <c r="AF134" s="8"/>
      <c r="AG134" s="8"/>
      <c r="AH134" s="8"/>
      <c r="AI134" s="8"/>
      <c r="AJ134" s="8"/>
      <c r="AL134" s="8"/>
    </row>
    <row r="135" spans="1:38" ht="31.5" customHeight="1">
      <c r="A135" s="26" t="s">
        <v>341</v>
      </c>
      <c r="B135" s="27" t="s">
        <v>42</v>
      </c>
      <c r="C135" s="29" t="s">
        <v>43</v>
      </c>
      <c r="D135" s="108">
        <v>1.1279999999999999</v>
      </c>
      <c r="E135" s="108">
        <v>1.542</v>
      </c>
      <c r="F135" s="108">
        <v>0</v>
      </c>
      <c r="G135" s="102">
        <f t="shared" si="264"/>
        <v>1.1279999999999999</v>
      </c>
      <c r="H135" s="41">
        <f t="shared" si="247"/>
        <v>0</v>
      </c>
      <c r="I135" s="29">
        <v>0</v>
      </c>
      <c r="J135" s="29">
        <v>0</v>
      </c>
      <c r="K135" s="86">
        <v>0</v>
      </c>
      <c r="L135" s="29">
        <v>0</v>
      </c>
      <c r="M135" s="41">
        <f t="shared" si="248"/>
        <v>0</v>
      </c>
      <c r="N135" s="29">
        <v>0</v>
      </c>
      <c r="O135" s="29">
        <v>0</v>
      </c>
      <c r="P135" s="86">
        <v>0</v>
      </c>
      <c r="Q135" s="29">
        <v>0</v>
      </c>
      <c r="R135" s="141">
        <f t="shared" si="265"/>
        <v>1.1279999999999999</v>
      </c>
      <c r="S135" s="30">
        <f t="shared" si="232"/>
        <v>0</v>
      </c>
      <c r="T135" s="94">
        <f t="shared" si="233"/>
        <v>0</v>
      </c>
      <c r="U135" s="30">
        <f t="shared" si="234"/>
        <v>0</v>
      </c>
      <c r="V135" s="94">
        <f t="shared" si="249"/>
        <v>0</v>
      </c>
      <c r="W135" s="30">
        <f t="shared" si="235"/>
        <v>0</v>
      </c>
      <c r="X135" s="94">
        <f t="shared" si="236"/>
        <v>0</v>
      </c>
      <c r="Y135" s="30">
        <f t="shared" si="237"/>
        <v>0</v>
      </c>
      <c r="Z135" s="94">
        <f t="shared" si="238"/>
        <v>0</v>
      </c>
      <c r="AA135" s="30">
        <f t="shared" si="239"/>
        <v>0</v>
      </c>
      <c r="AB135" s="94">
        <f t="shared" si="240"/>
        <v>0</v>
      </c>
      <c r="AC135" s="194" t="s">
        <v>454</v>
      </c>
      <c r="AE135" s="8"/>
      <c r="AF135" s="8"/>
      <c r="AG135" s="8"/>
      <c r="AH135" s="8"/>
      <c r="AI135" s="8"/>
      <c r="AJ135" s="8"/>
      <c r="AL135" s="8"/>
    </row>
    <row r="136" spans="1:38" ht="31.5">
      <c r="A136" s="26" t="s">
        <v>342</v>
      </c>
      <c r="B136" s="27" t="s">
        <v>44</v>
      </c>
      <c r="C136" s="28" t="s">
        <v>45</v>
      </c>
      <c r="D136" s="108">
        <v>0</v>
      </c>
      <c r="E136" s="108" t="s">
        <v>26</v>
      </c>
      <c r="F136" s="108">
        <v>0</v>
      </c>
      <c r="G136" s="102">
        <f t="shared" si="264"/>
        <v>0</v>
      </c>
      <c r="H136" s="41">
        <f t="shared" si="247"/>
        <v>0</v>
      </c>
      <c r="I136" s="29">
        <v>0</v>
      </c>
      <c r="J136" s="29">
        <v>0</v>
      </c>
      <c r="K136" s="86">
        <v>0</v>
      </c>
      <c r="L136" s="29">
        <v>0</v>
      </c>
      <c r="M136" s="41">
        <f t="shared" si="248"/>
        <v>0</v>
      </c>
      <c r="N136" s="29">
        <v>0</v>
      </c>
      <c r="O136" s="29">
        <v>0</v>
      </c>
      <c r="P136" s="86">
        <v>0</v>
      </c>
      <c r="Q136" s="29">
        <v>0</v>
      </c>
      <c r="R136" s="105">
        <f t="shared" si="265"/>
        <v>0</v>
      </c>
      <c r="S136" s="30">
        <f t="shared" si="232"/>
        <v>0</v>
      </c>
      <c r="T136" s="94">
        <f t="shared" si="233"/>
        <v>0</v>
      </c>
      <c r="U136" s="30">
        <f t="shared" si="234"/>
        <v>0</v>
      </c>
      <c r="V136" s="94">
        <f t="shared" si="249"/>
        <v>0</v>
      </c>
      <c r="W136" s="30">
        <f t="shared" si="235"/>
        <v>0</v>
      </c>
      <c r="X136" s="94">
        <f t="shared" si="236"/>
        <v>0</v>
      </c>
      <c r="Y136" s="30">
        <f t="shared" si="237"/>
        <v>0</v>
      </c>
      <c r="Z136" s="94">
        <f t="shared" si="238"/>
        <v>0</v>
      </c>
      <c r="AA136" s="30">
        <f t="shared" si="239"/>
        <v>0</v>
      </c>
      <c r="AB136" s="94">
        <f t="shared" si="240"/>
        <v>0</v>
      </c>
      <c r="AC136" s="194" t="s">
        <v>454</v>
      </c>
      <c r="AE136" s="8"/>
      <c r="AF136" s="8"/>
      <c r="AG136" s="8"/>
      <c r="AH136" s="8"/>
      <c r="AI136" s="8"/>
      <c r="AJ136" s="8"/>
      <c r="AL136" s="8"/>
    </row>
    <row r="137" spans="1:38" ht="47.25" customHeight="1">
      <c r="A137" s="26" t="s">
        <v>343</v>
      </c>
      <c r="B137" s="27" t="s">
        <v>46</v>
      </c>
      <c r="C137" s="29" t="s">
        <v>47</v>
      </c>
      <c r="D137" s="108">
        <v>2.0569999999999999</v>
      </c>
      <c r="E137" s="36">
        <v>2.2829999999999999</v>
      </c>
      <c r="F137" s="108">
        <v>0</v>
      </c>
      <c r="G137" s="102">
        <f t="shared" si="264"/>
        <v>2.0569999999999999</v>
      </c>
      <c r="H137" s="41">
        <f t="shared" si="247"/>
        <v>0</v>
      </c>
      <c r="I137" s="29">
        <v>0</v>
      </c>
      <c r="J137" s="29">
        <v>0</v>
      </c>
      <c r="K137" s="86">
        <v>0</v>
      </c>
      <c r="L137" s="29">
        <v>0</v>
      </c>
      <c r="M137" s="41">
        <f t="shared" si="248"/>
        <v>0</v>
      </c>
      <c r="N137" s="29">
        <v>0</v>
      </c>
      <c r="O137" s="29">
        <v>0</v>
      </c>
      <c r="P137" s="86">
        <v>0</v>
      </c>
      <c r="Q137" s="29">
        <v>0</v>
      </c>
      <c r="R137" s="141">
        <f t="shared" si="265"/>
        <v>2.0569999999999999</v>
      </c>
      <c r="S137" s="30">
        <f t="shared" si="232"/>
        <v>0</v>
      </c>
      <c r="T137" s="94">
        <f t="shared" si="233"/>
        <v>0</v>
      </c>
      <c r="U137" s="30">
        <f t="shared" si="234"/>
        <v>0</v>
      </c>
      <c r="V137" s="94">
        <f t="shared" si="249"/>
        <v>0</v>
      </c>
      <c r="W137" s="30">
        <f t="shared" si="235"/>
        <v>0</v>
      </c>
      <c r="X137" s="94">
        <f t="shared" si="236"/>
        <v>0</v>
      </c>
      <c r="Y137" s="30">
        <f t="shared" si="237"/>
        <v>0</v>
      </c>
      <c r="Z137" s="94">
        <f t="shared" si="238"/>
        <v>0</v>
      </c>
      <c r="AA137" s="30">
        <f t="shared" si="239"/>
        <v>0</v>
      </c>
      <c r="AB137" s="94">
        <f t="shared" si="240"/>
        <v>0</v>
      </c>
      <c r="AC137" s="194" t="s">
        <v>454</v>
      </c>
      <c r="AE137" s="8"/>
      <c r="AF137" s="8"/>
      <c r="AG137" s="8"/>
      <c r="AH137" s="8"/>
      <c r="AI137" s="8"/>
      <c r="AJ137" s="8"/>
      <c r="AL137" s="8"/>
    </row>
    <row r="138" spans="1:38" ht="63" customHeight="1">
      <c r="A138" s="26" t="s">
        <v>344</v>
      </c>
      <c r="B138" s="27" t="s">
        <v>48</v>
      </c>
      <c r="C138" s="28" t="s">
        <v>49</v>
      </c>
      <c r="D138" s="108">
        <v>1.5209999999999999</v>
      </c>
      <c r="E138" s="36">
        <v>1.8149999999999999</v>
      </c>
      <c r="F138" s="108">
        <v>0</v>
      </c>
      <c r="G138" s="102">
        <f t="shared" si="264"/>
        <v>1.5209999999999999</v>
      </c>
      <c r="H138" s="41">
        <f t="shared" si="247"/>
        <v>0</v>
      </c>
      <c r="I138" s="29">
        <v>0</v>
      </c>
      <c r="J138" s="29">
        <v>0</v>
      </c>
      <c r="K138" s="86">
        <v>0</v>
      </c>
      <c r="L138" s="29">
        <v>0</v>
      </c>
      <c r="M138" s="41">
        <f t="shared" si="248"/>
        <v>0</v>
      </c>
      <c r="N138" s="29">
        <v>0</v>
      </c>
      <c r="O138" s="29">
        <v>0</v>
      </c>
      <c r="P138" s="86">
        <v>0</v>
      </c>
      <c r="Q138" s="29">
        <v>0</v>
      </c>
      <c r="R138" s="141">
        <f t="shared" si="265"/>
        <v>1.5209999999999999</v>
      </c>
      <c r="S138" s="30">
        <f t="shared" si="232"/>
        <v>0</v>
      </c>
      <c r="T138" s="94">
        <f t="shared" si="233"/>
        <v>0</v>
      </c>
      <c r="U138" s="30">
        <f t="shared" si="234"/>
        <v>0</v>
      </c>
      <c r="V138" s="94">
        <f t="shared" si="249"/>
        <v>0</v>
      </c>
      <c r="W138" s="30">
        <f t="shared" si="235"/>
        <v>0</v>
      </c>
      <c r="X138" s="94">
        <f t="shared" si="236"/>
        <v>0</v>
      </c>
      <c r="Y138" s="30">
        <f t="shared" si="237"/>
        <v>0</v>
      </c>
      <c r="Z138" s="94">
        <f t="shared" si="238"/>
        <v>0</v>
      </c>
      <c r="AA138" s="30">
        <f t="shared" si="239"/>
        <v>0</v>
      </c>
      <c r="AB138" s="94">
        <f t="shared" si="240"/>
        <v>0</v>
      </c>
      <c r="AC138" s="194" t="s">
        <v>454</v>
      </c>
      <c r="AE138" s="8"/>
      <c r="AF138" s="8"/>
      <c r="AG138" s="8"/>
      <c r="AH138" s="8"/>
      <c r="AI138" s="8"/>
      <c r="AJ138" s="8"/>
      <c r="AL138" s="8"/>
    </row>
    <row r="139" spans="1:38" ht="47.25">
      <c r="A139" s="26" t="s">
        <v>345</v>
      </c>
      <c r="B139" s="69" t="s">
        <v>51</v>
      </c>
      <c r="C139" s="28" t="s">
        <v>52</v>
      </c>
      <c r="D139" s="144">
        <v>13.166</v>
      </c>
      <c r="E139" s="178">
        <v>21.117000000000001</v>
      </c>
      <c r="F139" s="144">
        <v>0</v>
      </c>
      <c r="G139" s="176">
        <f t="shared" si="264"/>
        <v>13.166</v>
      </c>
      <c r="H139" s="157">
        <f t="shared" si="247"/>
        <v>0</v>
      </c>
      <c r="I139" s="144">
        <v>0</v>
      </c>
      <c r="J139" s="144">
        <v>0</v>
      </c>
      <c r="K139" s="146">
        <v>0</v>
      </c>
      <c r="L139" s="144">
        <v>0</v>
      </c>
      <c r="M139" s="157">
        <f t="shared" si="248"/>
        <v>0</v>
      </c>
      <c r="N139" s="144">
        <v>0</v>
      </c>
      <c r="O139" s="144">
        <v>0</v>
      </c>
      <c r="P139" s="146">
        <v>0</v>
      </c>
      <c r="Q139" s="144">
        <v>0</v>
      </c>
      <c r="R139" s="159">
        <f t="shared" ref="R139" si="266">G139-M139</f>
        <v>13.166</v>
      </c>
      <c r="S139" s="163">
        <f t="shared" si="232"/>
        <v>0</v>
      </c>
      <c r="T139" s="161">
        <f t="shared" si="233"/>
        <v>0</v>
      </c>
      <c r="U139" s="163">
        <f t="shared" si="234"/>
        <v>0</v>
      </c>
      <c r="V139" s="161">
        <f>IF(N139&gt;0,(IF((SUM(I139)=0), 1,(N139/SUM(I139)-1))),(IF((SUM(I139)=0), 0,(N139/SUM(I139)-1))))</f>
        <v>0</v>
      </c>
      <c r="W139" s="163">
        <f t="shared" si="235"/>
        <v>0</v>
      </c>
      <c r="X139" s="161">
        <f t="shared" si="236"/>
        <v>0</v>
      </c>
      <c r="Y139" s="163">
        <f t="shared" si="237"/>
        <v>0</v>
      </c>
      <c r="Z139" s="161">
        <f t="shared" si="238"/>
        <v>0</v>
      </c>
      <c r="AA139" s="163">
        <f t="shared" si="239"/>
        <v>0</v>
      </c>
      <c r="AB139" s="161">
        <f t="shared" si="240"/>
        <v>0</v>
      </c>
      <c r="AC139" s="198" t="s">
        <v>454</v>
      </c>
      <c r="AE139" s="8"/>
      <c r="AF139" s="8"/>
      <c r="AG139" s="8"/>
      <c r="AH139" s="8"/>
      <c r="AI139" s="8"/>
      <c r="AJ139" s="8"/>
      <c r="AL139" s="8"/>
    </row>
    <row r="140" spans="1:38" ht="47.25">
      <c r="A140" s="26" t="s">
        <v>346</v>
      </c>
      <c r="B140" s="69" t="s">
        <v>53</v>
      </c>
      <c r="C140" s="28" t="s">
        <v>347</v>
      </c>
      <c r="D140" s="145"/>
      <c r="E140" s="178"/>
      <c r="F140" s="145" t="s">
        <v>26</v>
      </c>
      <c r="G140" s="177"/>
      <c r="H140" s="158"/>
      <c r="I140" s="145"/>
      <c r="J140" s="145" t="s">
        <v>26</v>
      </c>
      <c r="K140" s="147"/>
      <c r="L140" s="145"/>
      <c r="M140" s="158"/>
      <c r="N140" s="145"/>
      <c r="O140" s="145"/>
      <c r="P140" s="147"/>
      <c r="Q140" s="145"/>
      <c r="R140" s="160"/>
      <c r="S140" s="164"/>
      <c r="T140" s="162">
        <f t="shared" si="233"/>
        <v>0</v>
      </c>
      <c r="U140" s="164"/>
      <c r="V140" s="162">
        <f t="shared" ref="V140" si="267">IF(N140&gt;0,(IF((SUM(I140)=0), 1,(N140/SUM(M140)-1))),(IF((SUM(I140)=0), 0,(N140/SUM(I140)-1))))</f>
        <v>0</v>
      </c>
      <c r="W140" s="164"/>
      <c r="X140" s="162">
        <f t="shared" si="236"/>
        <v>0</v>
      </c>
      <c r="Y140" s="164"/>
      <c r="Z140" s="162">
        <f t="shared" si="238"/>
        <v>0</v>
      </c>
      <c r="AA140" s="164"/>
      <c r="AB140" s="162">
        <f t="shared" si="240"/>
        <v>0</v>
      </c>
      <c r="AC140" s="199"/>
      <c r="AE140" s="8"/>
      <c r="AF140" s="8"/>
      <c r="AG140" s="8"/>
      <c r="AH140" s="8"/>
      <c r="AI140" s="8"/>
      <c r="AJ140" s="8"/>
      <c r="AL140" s="8"/>
    </row>
    <row r="141" spans="1:38" s="103" customFormat="1" ht="74.25" customHeight="1">
      <c r="A141" s="54" t="s">
        <v>348</v>
      </c>
      <c r="B141" s="55" t="s">
        <v>349</v>
      </c>
      <c r="C141" s="70" t="s">
        <v>54</v>
      </c>
      <c r="D141" s="106">
        <v>10.147</v>
      </c>
      <c r="E141" s="104">
        <v>18.466999999999999</v>
      </c>
      <c r="F141" s="108">
        <f>2.766+7.381</f>
        <v>10.147</v>
      </c>
      <c r="G141" s="80">
        <f t="shared" si="264"/>
        <v>0</v>
      </c>
      <c r="H141" s="84">
        <f t="shared" si="247"/>
        <v>0</v>
      </c>
      <c r="I141" s="81">
        <v>0</v>
      </c>
      <c r="J141" s="81">
        <v>0</v>
      </c>
      <c r="K141" s="85">
        <v>0</v>
      </c>
      <c r="L141" s="81">
        <v>0</v>
      </c>
      <c r="M141" s="84">
        <f t="shared" si="248"/>
        <v>0</v>
      </c>
      <c r="N141" s="81">
        <v>0</v>
      </c>
      <c r="O141" s="81">
        <v>0</v>
      </c>
      <c r="P141" s="85">
        <v>0</v>
      </c>
      <c r="Q141" s="81">
        <v>0</v>
      </c>
      <c r="R141" s="81">
        <v>0</v>
      </c>
      <c r="S141" s="92">
        <f t="shared" si="232"/>
        <v>0</v>
      </c>
      <c r="T141" s="93">
        <f t="shared" si="233"/>
        <v>0</v>
      </c>
      <c r="U141" s="92">
        <f t="shared" si="234"/>
        <v>0</v>
      </c>
      <c r="V141" s="93">
        <f t="shared" ref="V141:V207" si="268">IF(N141&gt;0,(IF((SUM(I141)=0), 1,(N141/SUM(I141)-1))),(IF((SUM(I141)=0), 0,(N141/SUM(I141)-1))))</f>
        <v>0</v>
      </c>
      <c r="W141" s="92">
        <f t="shared" si="235"/>
        <v>0</v>
      </c>
      <c r="X141" s="93">
        <f t="shared" si="236"/>
        <v>0</v>
      </c>
      <c r="Y141" s="92">
        <f t="shared" si="237"/>
        <v>0</v>
      </c>
      <c r="Z141" s="93">
        <f t="shared" si="238"/>
        <v>0</v>
      </c>
      <c r="AA141" s="92">
        <f t="shared" si="239"/>
        <v>0</v>
      </c>
      <c r="AB141" s="93">
        <f t="shared" si="240"/>
        <v>0</v>
      </c>
      <c r="AC141" s="194" t="s">
        <v>454</v>
      </c>
    </row>
    <row r="142" spans="1:38" ht="64.5" customHeight="1">
      <c r="A142" s="26" t="s">
        <v>350</v>
      </c>
      <c r="B142" s="27" t="s">
        <v>351</v>
      </c>
      <c r="C142" s="28" t="s">
        <v>352</v>
      </c>
      <c r="D142" s="109">
        <v>2.1360000000000001</v>
      </c>
      <c r="E142" s="129">
        <v>5.3239999999999998</v>
      </c>
      <c r="F142" s="109">
        <v>0</v>
      </c>
      <c r="G142" s="102">
        <f t="shared" si="264"/>
        <v>2.1360000000000001</v>
      </c>
      <c r="H142" s="41">
        <f t="shared" si="247"/>
        <v>2.1360000000000001</v>
      </c>
      <c r="I142" s="29">
        <v>0</v>
      </c>
      <c r="J142" s="29">
        <v>0</v>
      </c>
      <c r="K142" s="138">
        <v>2.1360000000000001</v>
      </c>
      <c r="L142" s="29">
        <v>0</v>
      </c>
      <c r="M142" s="41">
        <f t="shared" si="248"/>
        <v>2.0640000000000001</v>
      </c>
      <c r="N142" s="29">
        <v>0</v>
      </c>
      <c r="O142" s="29">
        <v>0</v>
      </c>
      <c r="P142" s="138">
        <v>2.0640000000000001</v>
      </c>
      <c r="Q142" s="29">
        <v>0</v>
      </c>
      <c r="R142" s="141">
        <v>0</v>
      </c>
      <c r="S142" s="30">
        <f t="shared" si="232"/>
        <v>-7.2000000000000064E-2</v>
      </c>
      <c r="T142" s="94">
        <f t="shared" si="233"/>
        <v>-3.3707865168539408E-2</v>
      </c>
      <c r="U142" s="30">
        <f t="shared" si="234"/>
        <v>0</v>
      </c>
      <c r="V142" s="94">
        <f t="shared" si="268"/>
        <v>0</v>
      </c>
      <c r="W142" s="30">
        <f t="shared" si="235"/>
        <v>0</v>
      </c>
      <c r="X142" s="94">
        <f t="shared" si="236"/>
        <v>0</v>
      </c>
      <c r="Y142" s="30">
        <f t="shared" si="237"/>
        <v>-7.2000000000000064E-2</v>
      </c>
      <c r="Z142" s="94">
        <f t="shared" si="238"/>
        <v>-3.3707865168539408E-2</v>
      </c>
      <c r="AA142" s="30">
        <f t="shared" si="239"/>
        <v>0</v>
      </c>
      <c r="AB142" s="94">
        <f t="shared" si="240"/>
        <v>0</v>
      </c>
      <c r="AC142" s="197" t="s">
        <v>456</v>
      </c>
      <c r="AE142" s="8"/>
      <c r="AF142" s="8"/>
      <c r="AG142" s="8"/>
      <c r="AH142" s="8"/>
      <c r="AI142" s="8"/>
      <c r="AJ142" s="8"/>
      <c r="AL142" s="8"/>
    </row>
    <row r="143" spans="1:38" ht="57" customHeight="1">
      <c r="A143" s="26" t="s">
        <v>353</v>
      </c>
      <c r="B143" s="27" t="s">
        <v>354</v>
      </c>
      <c r="C143" s="28" t="s">
        <v>355</v>
      </c>
      <c r="D143" s="109">
        <v>2.1360000000000001</v>
      </c>
      <c r="E143" s="129">
        <v>5.1289999999999996</v>
      </c>
      <c r="F143" s="109">
        <v>0</v>
      </c>
      <c r="G143" s="102">
        <f t="shared" ref="G143" si="269">D143-F143</f>
        <v>2.1360000000000001</v>
      </c>
      <c r="H143" s="107">
        <f t="shared" ref="H143" si="270">I143+J143+K143+L143</f>
        <v>2.1360000000000001</v>
      </c>
      <c r="I143" s="108">
        <v>0</v>
      </c>
      <c r="J143" s="108">
        <v>0</v>
      </c>
      <c r="K143" s="138">
        <v>2.1360000000000001</v>
      </c>
      <c r="L143" s="108">
        <v>0</v>
      </c>
      <c r="M143" s="107">
        <f t="shared" ref="M143" si="271">N143+O143+P143+Q143</f>
        <v>1.8260000000000001</v>
      </c>
      <c r="N143" s="108">
        <v>0</v>
      </c>
      <c r="O143" s="108">
        <v>0</v>
      </c>
      <c r="P143" s="138">
        <v>1.8260000000000001</v>
      </c>
      <c r="Q143" s="108">
        <v>0</v>
      </c>
      <c r="R143" s="141">
        <v>0</v>
      </c>
      <c r="S143" s="30">
        <f t="shared" ref="S143" si="272">M143-H143</f>
        <v>-0.31000000000000005</v>
      </c>
      <c r="T143" s="94">
        <f t="shared" ref="T143" si="273">IF(M143&gt;0,(IF((SUM(H143)=0), 1,(M143/SUM(H143)-1))),(IF((SUM(H143)=0), 0,(M143/SUM(H143)-1))))</f>
        <v>-0.14513108614232206</v>
      </c>
      <c r="U143" s="30">
        <f t="shared" ref="U143" si="274">N143-I143</f>
        <v>0</v>
      </c>
      <c r="V143" s="94">
        <f t="shared" ref="V143" si="275">IF(N143&gt;0,(IF((SUM(I143)=0), 1,(N143/SUM(I143)-1))),(IF((SUM(I143)=0), 0,(N143/SUM(I143)-1))))</f>
        <v>0</v>
      </c>
      <c r="W143" s="30">
        <f t="shared" ref="W143" si="276">O143-J143</f>
        <v>0</v>
      </c>
      <c r="X143" s="94">
        <f t="shared" ref="X143" si="277">IF(O143&gt;0,(IF((SUM(J143)=0), 1,(O143/SUM(J143)-1))),(IF((SUM(J143)=0), 0,(O143/SUM(J143)-1))))</f>
        <v>0</v>
      </c>
      <c r="Y143" s="30">
        <f t="shared" ref="Y143" si="278">P143-K143</f>
        <v>-0.31000000000000005</v>
      </c>
      <c r="Z143" s="94">
        <f t="shared" ref="Z143" si="279">IF(P143&gt;0,(IF((SUM(K143)=0), 1,(P143/SUM(K143)-1))),(IF((SUM(K143)=0), 0,(P143/SUM(K143)-1))))</f>
        <v>-0.14513108614232206</v>
      </c>
      <c r="AA143" s="30">
        <f t="shared" ref="AA143" si="280">Q143-L143</f>
        <v>0</v>
      </c>
      <c r="AB143" s="94">
        <f t="shared" ref="AB143" si="281">IF(Q143&gt;0,(IF((SUM(L143)=0), 1,(Q143/SUM(L143)-1))),(IF((SUM(L143)=0), 0,(Q143/SUM(L143)-1))))</f>
        <v>0</v>
      </c>
      <c r="AC143" s="197" t="s">
        <v>456</v>
      </c>
      <c r="AE143" s="8"/>
      <c r="AF143" s="8"/>
      <c r="AG143" s="8"/>
      <c r="AH143" s="8"/>
      <c r="AI143" s="8"/>
      <c r="AJ143" s="8"/>
      <c r="AL143" s="8"/>
    </row>
    <row r="144" spans="1:38" ht="69.75" customHeight="1">
      <c r="A144" s="117" t="s">
        <v>442</v>
      </c>
      <c r="B144" s="115" t="s">
        <v>443</v>
      </c>
      <c r="C144" s="116" t="s">
        <v>444</v>
      </c>
      <c r="D144" s="109">
        <v>5.4729999999999999</v>
      </c>
      <c r="E144" s="129">
        <v>12.22</v>
      </c>
      <c r="F144" s="109">
        <v>0</v>
      </c>
      <c r="G144" s="110">
        <f t="shared" si="264"/>
        <v>5.4729999999999999</v>
      </c>
      <c r="H144" s="111">
        <f t="shared" si="247"/>
        <v>5.4729999999999999</v>
      </c>
      <c r="I144" s="109">
        <v>0</v>
      </c>
      <c r="J144" s="109">
        <v>0</v>
      </c>
      <c r="K144" s="138">
        <v>5.4729999999999999</v>
      </c>
      <c r="L144" s="109">
        <v>0</v>
      </c>
      <c r="M144" s="111">
        <f t="shared" si="248"/>
        <v>5.2060000000000004</v>
      </c>
      <c r="N144" s="109">
        <v>0</v>
      </c>
      <c r="O144" s="109">
        <v>0</v>
      </c>
      <c r="P144" s="138">
        <v>5.2060000000000004</v>
      </c>
      <c r="Q144" s="109">
        <v>0</v>
      </c>
      <c r="R144" s="141">
        <v>0</v>
      </c>
      <c r="S144" s="113">
        <f t="shared" si="232"/>
        <v>-0.26699999999999946</v>
      </c>
      <c r="T144" s="114">
        <f t="shared" si="233"/>
        <v>-4.8784944271880071E-2</v>
      </c>
      <c r="U144" s="113">
        <f t="shared" si="234"/>
        <v>0</v>
      </c>
      <c r="V144" s="114">
        <f t="shared" si="268"/>
        <v>0</v>
      </c>
      <c r="W144" s="113">
        <f t="shared" si="235"/>
        <v>0</v>
      </c>
      <c r="X144" s="114">
        <f t="shared" si="236"/>
        <v>0</v>
      </c>
      <c r="Y144" s="113">
        <f t="shared" si="237"/>
        <v>-0.26699999999999946</v>
      </c>
      <c r="Z144" s="114">
        <f t="shared" si="238"/>
        <v>-4.8784944271880071E-2</v>
      </c>
      <c r="AA144" s="113">
        <f t="shared" si="239"/>
        <v>0</v>
      </c>
      <c r="AB144" s="114">
        <f t="shared" si="240"/>
        <v>0</v>
      </c>
      <c r="AC144" s="197" t="s">
        <v>456</v>
      </c>
      <c r="AE144" s="8"/>
      <c r="AF144" s="8"/>
      <c r="AG144" s="8"/>
      <c r="AH144" s="8"/>
      <c r="AI144" s="8"/>
      <c r="AJ144" s="8"/>
      <c r="AL144" s="8"/>
    </row>
    <row r="145" spans="1:38" ht="31.5">
      <c r="A145" s="51" t="s">
        <v>356</v>
      </c>
      <c r="B145" s="52" t="s">
        <v>357</v>
      </c>
      <c r="C145" s="53" t="s">
        <v>25</v>
      </c>
      <c r="D145" s="77">
        <f t="shared" ref="D145" si="282">SUM(D146)</f>
        <v>0</v>
      </c>
      <c r="E145" s="53" t="str">
        <f t="shared" ref="E145" si="283">IF(NOT(SUM(E146)=0),SUM(E146),"нд")</f>
        <v>нд</v>
      </c>
      <c r="F145" s="77">
        <f t="shared" ref="F145" si="284">SUM(F146)</f>
        <v>0</v>
      </c>
      <c r="G145" s="77">
        <f t="shared" ref="G145:AA145" si="285">SUM(G146)</f>
        <v>0</v>
      </c>
      <c r="H145" s="77">
        <f t="shared" si="285"/>
        <v>0</v>
      </c>
      <c r="I145" s="77">
        <f t="shared" si="285"/>
        <v>0</v>
      </c>
      <c r="J145" s="77">
        <f t="shared" si="285"/>
        <v>0</v>
      </c>
      <c r="K145" s="77">
        <f t="shared" si="285"/>
        <v>0</v>
      </c>
      <c r="L145" s="77">
        <f t="shared" si="285"/>
        <v>0</v>
      </c>
      <c r="M145" s="77">
        <f t="shared" si="285"/>
        <v>0</v>
      </c>
      <c r="N145" s="77">
        <f t="shared" si="285"/>
        <v>0</v>
      </c>
      <c r="O145" s="77">
        <f t="shared" si="285"/>
        <v>0</v>
      </c>
      <c r="P145" s="77">
        <f t="shared" si="285"/>
        <v>0</v>
      </c>
      <c r="Q145" s="77">
        <f t="shared" si="285"/>
        <v>0</v>
      </c>
      <c r="R145" s="77">
        <f t="shared" si="285"/>
        <v>0</v>
      </c>
      <c r="S145" s="77">
        <f t="shared" si="285"/>
        <v>0</v>
      </c>
      <c r="T145" s="91">
        <f t="shared" si="233"/>
        <v>0</v>
      </c>
      <c r="U145" s="77">
        <f t="shared" si="285"/>
        <v>0</v>
      </c>
      <c r="V145" s="91">
        <f t="shared" si="268"/>
        <v>0</v>
      </c>
      <c r="W145" s="77">
        <f t="shared" si="285"/>
        <v>0</v>
      </c>
      <c r="X145" s="91">
        <f t="shared" si="236"/>
        <v>0</v>
      </c>
      <c r="Y145" s="77">
        <f t="shared" si="285"/>
        <v>0</v>
      </c>
      <c r="Z145" s="91">
        <f t="shared" si="238"/>
        <v>0</v>
      </c>
      <c r="AA145" s="77">
        <f t="shared" si="285"/>
        <v>0</v>
      </c>
      <c r="AB145" s="91">
        <f t="shared" si="240"/>
        <v>0</v>
      </c>
      <c r="AC145" s="192" t="s">
        <v>435</v>
      </c>
      <c r="AE145" s="8"/>
      <c r="AF145" s="8"/>
      <c r="AG145" s="8"/>
      <c r="AH145" s="8"/>
      <c r="AI145" s="8"/>
      <c r="AJ145" s="8"/>
      <c r="AL145" s="8"/>
    </row>
    <row r="146" spans="1:38">
      <c r="A146" s="42" t="s">
        <v>26</v>
      </c>
      <c r="B146" s="42" t="s">
        <v>26</v>
      </c>
      <c r="C146" s="42" t="s">
        <v>26</v>
      </c>
      <c r="D146" s="108">
        <v>0</v>
      </c>
      <c r="E146" s="42" t="s">
        <v>26</v>
      </c>
      <c r="F146" s="108">
        <v>0</v>
      </c>
      <c r="G146" s="102">
        <f t="shared" si="264"/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f t="shared" ref="R146" si="286">G146-M146</f>
        <v>0</v>
      </c>
      <c r="S146" s="30">
        <f t="shared" ref="S146" si="287">M146-H146</f>
        <v>0</v>
      </c>
      <c r="T146" s="94">
        <f t="shared" si="233"/>
        <v>0</v>
      </c>
      <c r="U146" s="30">
        <f t="shared" ref="U146" si="288">N146-I146</f>
        <v>0</v>
      </c>
      <c r="V146" s="94">
        <f t="shared" si="268"/>
        <v>0</v>
      </c>
      <c r="W146" s="30">
        <f t="shared" ref="W146" si="289">O146-J146</f>
        <v>0</v>
      </c>
      <c r="X146" s="94">
        <f t="shared" si="236"/>
        <v>0</v>
      </c>
      <c r="Y146" s="30">
        <f t="shared" ref="Y146" si="290">P146-K146</f>
        <v>0</v>
      </c>
      <c r="Z146" s="94">
        <f t="shared" si="238"/>
        <v>0</v>
      </c>
      <c r="AA146" s="30">
        <f t="shared" ref="AA146" si="291">Q146-L146</f>
        <v>0</v>
      </c>
      <c r="AB146" s="94">
        <f t="shared" si="240"/>
        <v>0</v>
      </c>
      <c r="AC146" s="194" t="s">
        <v>454</v>
      </c>
      <c r="AE146" s="8"/>
      <c r="AF146" s="8"/>
      <c r="AG146" s="8"/>
      <c r="AH146" s="8"/>
      <c r="AI146" s="8"/>
      <c r="AJ146" s="8"/>
      <c r="AL146" s="8"/>
    </row>
    <row r="147" spans="1:38" ht="47.25">
      <c r="A147" s="48" t="s">
        <v>358</v>
      </c>
      <c r="B147" s="49" t="s">
        <v>359</v>
      </c>
      <c r="C147" s="50" t="s">
        <v>25</v>
      </c>
      <c r="D147" s="76">
        <f t="shared" ref="D147" si="292">SUM(D148,D150,D152,D154,D156,D158,D161,D163)</f>
        <v>8.3539999999999992</v>
      </c>
      <c r="E147" s="76" t="str">
        <f t="shared" ref="E147" si="293">IF(NOT(SUM(E148,E150,E152,E154,E156,E158,E161,E163)=0),SUM(E148,E150,E152,E154,E156,E158,E161,E163),"нд")</f>
        <v>нд</v>
      </c>
      <c r="F147" s="76">
        <f t="shared" ref="F147" si="294">SUM(F148,F150,F152,F154,F156,F158,F161,F163)</f>
        <v>0</v>
      </c>
      <c r="G147" s="76">
        <f t="shared" ref="G147:AA147" si="295">SUM(G148,G150,G152,G154,G156,G158,G161,G163)</f>
        <v>8.3539999999999992</v>
      </c>
      <c r="H147" s="76">
        <f t="shared" si="295"/>
        <v>0</v>
      </c>
      <c r="I147" s="76">
        <f t="shared" si="295"/>
        <v>0</v>
      </c>
      <c r="J147" s="76">
        <f t="shared" si="295"/>
        <v>0</v>
      </c>
      <c r="K147" s="76">
        <f t="shared" si="295"/>
        <v>0</v>
      </c>
      <c r="L147" s="76">
        <f t="shared" si="295"/>
        <v>0</v>
      </c>
      <c r="M147" s="76">
        <f t="shared" si="295"/>
        <v>0</v>
      </c>
      <c r="N147" s="76">
        <f t="shared" si="295"/>
        <v>0</v>
      </c>
      <c r="O147" s="76">
        <f t="shared" si="295"/>
        <v>0</v>
      </c>
      <c r="P147" s="76">
        <f t="shared" si="295"/>
        <v>0</v>
      </c>
      <c r="Q147" s="76">
        <f t="shared" si="295"/>
        <v>0</v>
      </c>
      <c r="R147" s="76">
        <f t="shared" si="295"/>
        <v>8.3539999999999992</v>
      </c>
      <c r="S147" s="76">
        <f t="shared" si="295"/>
        <v>0</v>
      </c>
      <c r="T147" s="95">
        <f t="shared" si="233"/>
        <v>0</v>
      </c>
      <c r="U147" s="76">
        <f t="shared" si="295"/>
        <v>0</v>
      </c>
      <c r="V147" s="95">
        <f t="shared" si="268"/>
        <v>0</v>
      </c>
      <c r="W147" s="76">
        <f t="shared" si="295"/>
        <v>0</v>
      </c>
      <c r="X147" s="95">
        <f t="shared" si="236"/>
        <v>0</v>
      </c>
      <c r="Y147" s="76">
        <f t="shared" si="295"/>
        <v>0</v>
      </c>
      <c r="Z147" s="95">
        <f t="shared" si="238"/>
        <v>0</v>
      </c>
      <c r="AA147" s="76">
        <f t="shared" si="295"/>
        <v>0</v>
      </c>
      <c r="AB147" s="95">
        <f t="shared" si="240"/>
        <v>0</v>
      </c>
      <c r="AC147" s="191" t="s">
        <v>435</v>
      </c>
      <c r="AE147" s="8"/>
      <c r="AF147" s="8"/>
      <c r="AG147" s="8"/>
      <c r="AH147" s="8"/>
      <c r="AI147" s="8"/>
      <c r="AJ147" s="8"/>
      <c r="AL147" s="8"/>
    </row>
    <row r="148" spans="1:38" ht="31.5" customHeight="1">
      <c r="A148" s="51" t="s">
        <v>360</v>
      </c>
      <c r="B148" s="52" t="s">
        <v>361</v>
      </c>
      <c r="C148" s="53" t="s">
        <v>25</v>
      </c>
      <c r="D148" s="77">
        <f t="shared" ref="D148" si="296">SUM(D149)</f>
        <v>0</v>
      </c>
      <c r="E148" s="53" t="str">
        <f t="shared" ref="E148" si="297">IF(NOT(SUM(E149)=0),SUM(E149),"нд")</f>
        <v>нд</v>
      </c>
      <c r="F148" s="77">
        <f t="shared" ref="F148" si="298">SUM(F149)</f>
        <v>0</v>
      </c>
      <c r="G148" s="77">
        <f t="shared" ref="G148:AA148" si="299">SUM(G149)</f>
        <v>0</v>
      </c>
      <c r="H148" s="77">
        <f t="shared" si="299"/>
        <v>0</v>
      </c>
      <c r="I148" s="77">
        <f t="shared" si="299"/>
        <v>0</v>
      </c>
      <c r="J148" s="77">
        <f t="shared" si="299"/>
        <v>0</v>
      </c>
      <c r="K148" s="77">
        <f t="shared" si="299"/>
        <v>0</v>
      </c>
      <c r="L148" s="77">
        <f t="shared" si="299"/>
        <v>0</v>
      </c>
      <c r="M148" s="77">
        <f t="shared" si="299"/>
        <v>0</v>
      </c>
      <c r="N148" s="77">
        <f t="shared" si="299"/>
        <v>0</v>
      </c>
      <c r="O148" s="77">
        <f t="shared" si="299"/>
        <v>0</v>
      </c>
      <c r="P148" s="77">
        <f t="shared" si="299"/>
        <v>0</v>
      </c>
      <c r="Q148" s="77">
        <f t="shared" si="299"/>
        <v>0</v>
      </c>
      <c r="R148" s="77">
        <f t="shared" si="299"/>
        <v>0</v>
      </c>
      <c r="S148" s="77">
        <f t="shared" si="299"/>
        <v>0</v>
      </c>
      <c r="T148" s="91">
        <f t="shared" si="233"/>
        <v>0</v>
      </c>
      <c r="U148" s="77">
        <f t="shared" si="299"/>
        <v>0</v>
      </c>
      <c r="V148" s="91">
        <f t="shared" si="268"/>
        <v>0</v>
      </c>
      <c r="W148" s="77">
        <f t="shared" si="299"/>
        <v>0</v>
      </c>
      <c r="X148" s="91">
        <f t="shared" si="236"/>
        <v>0</v>
      </c>
      <c r="Y148" s="77">
        <f t="shared" si="299"/>
        <v>0</v>
      </c>
      <c r="Z148" s="91">
        <f t="shared" si="238"/>
        <v>0</v>
      </c>
      <c r="AA148" s="77">
        <f t="shared" si="299"/>
        <v>0</v>
      </c>
      <c r="AB148" s="91">
        <f t="shared" si="240"/>
        <v>0</v>
      </c>
      <c r="AC148" s="192" t="s">
        <v>435</v>
      </c>
      <c r="AE148" s="8"/>
      <c r="AF148" s="8"/>
      <c r="AG148" s="8"/>
      <c r="AH148" s="8"/>
      <c r="AI148" s="8"/>
      <c r="AJ148" s="8"/>
      <c r="AL148" s="8"/>
    </row>
    <row r="149" spans="1:38">
      <c r="A149" s="42" t="s">
        <v>26</v>
      </c>
      <c r="B149" s="42" t="s">
        <v>26</v>
      </c>
      <c r="C149" s="42" t="s">
        <v>26</v>
      </c>
      <c r="D149" s="108">
        <v>0</v>
      </c>
      <c r="E149" s="42" t="s">
        <v>26</v>
      </c>
      <c r="F149" s="108">
        <v>0</v>
      </c>
      <c r="G149" s="102">
        <f t="shared" ref="G149" si="300">D149-F149</f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f t="shared" ref="R149" si="301">G149-M149</f>
        <v>0</v>
      </c>
      <c r="S149" s="30">
        <f t="shared" ref="S149" si="302">M149-H149</f>
        <v>0</v>
      </c>
      <c r="T149" s="94">
        <f t="shared" ref="T149" si="303">IF(M149&gt;0,(IF((SUM(H149)=0), 1,(M149/SUM(H149)-1))),(IF((SUM(H149)=0), 0,(M149/SUM(H149)-1))))</f>
        <v>0</v>
      </c>
      <c r="U149" s="30">
        <f t="shared" ref="U149" si="304">N149-I149</f>
        <v>0</v>
      </c>
      <c r="V149" s="94">
        <f t="shared" si="268"/>
        <v>0</v>
      </c>
      <c r="W149" s="30">
        <f t="shared" ref="W149" si="305">O149-J149</f>
        <v>0</v>
      </c>
      <c r="X149" s="94">
        <f t="shared" ref="X149" si="306">IF(O149&gt;0,(IF((SUM(J149)=0), 1,(O149/SUM(J149)-1))),(IF((SUM(J149)=0), 0,(O149/SUM(J149)-1))))</f>
        <v>0</v>
      </c>
      <c r="Y149" s="30">
        <f t="shared" ref="Y149" si="307">P149-K149</f>
        <v>0</v>
      </c>
      <c r="Z149" s="94">
        <f t="shared" ref="Z149" si="308">IF(P149&gt;0,(IF((SUM(K149)=0), 1,(P149/SUM(K149)-1))),(IF((SUM(K149)=0), 0,(P149/SUM(K149)-1))))</f>
        <v>0</v>
      </c>
      <c r="AA149" s="30">
        <f t="shared" ref="AA149" si="309">Q149-L149</f>
        <v>0</v>
      </c>
      <c r="AB149" s="94">
        <f t="shared" ref="AB149" si="310">IF(Q149&gt;0,(IF((SUM(L149)=0), 1,(Q149/SUM(L149)-1))),(IF((SUM(L149)=0), 0,(Q149/SUM(L149)-1))))</f>
        <v>0</v>
      </c>
      <c r="AC149" s="194" t="s">
        <v>454</v>
      </c>
      <c r="AE149" s="8"/>
      <c r="AF149" s="8"/>
      <c r="AG149" s="8"/>
      <c r="AH149" s="8"/>
      <c r="AI149" s="8"/>
      <c r="AJ149" s="8"/>
      <c r="AL149" s="8"/>
    </row>
    <row r="150" spans="1:38" ht="47.25" customHeight="1">
      <c r="A150" s="51" t="s">
        <v>362</v>
      </c>
      <c r="B150" s="52" t="s">
        <v>363</v>
      </c>
      <c r="C150" s="53" t="s">
        <v>25</v>
      </c>
      <c r="D150" s="77">
        <f t="shared" ref="D150" si="311">SUM(D151)</f>
        <v>0</v>
      </c>
      <c r="E150" s="53" t="str">
        <f t="shared" ref="E150" si="312">IF(NOT(SUM(E151)=0),SUM(E151),"нд")</f>
        <v>нд</v>
      </c>
      <c r="F150" s="77">
        <f t="shared" ref="F150" si="313">SUM(F151)</f>
        <v>0</v>
      </c>
      <c r="G150" s="77">
        <f t="shared" ref="G150:AA150" si="314">SUM(G151)</f>
        <v>0</v>
      </c>
      <c r="H150" s="77">
        <f t="shared" si="314"/>
        <v>0</v>
      </c>
      <c r="I150" s="77">
        <f t="shared" si="314"/>
        <v>0</v>
      </c>
      <c r="J150" s="77">
        <f t="shared" si="314"/>
        <v>0</v>
      </c>
      <c r="K150" s="77">
        <f t="shared" si="314"/>
        <v>0</v>
      </c>
      <c r="L150" s="77">
        <f t="shared" si="314"/>
        <v>0</v>
      </c>
      <c r="M150" s="77">
        <f t="shared" si="314"/>
        <v>0</v>
      </c>
      <c r="N150" s="77">
        <f t="shared" si="314"/>
        <v>0</v>
      </c>
      <c r="O150" s="77">
        <f t="shared" si="314"/>
        <v>0</v>
      </c>
      <c r="P150" s="77">
        <f t="shared" si="314"/>
        <v>0</v>
      </c>
      <c r="Q150" s="77">
        <f t="shared" si="314"/>
        <v>0</v>
      </c>
      <c r="R150" s="77">
        <f t="shared" si="314"/>
        <v>0</v>
      </c>
      <c r="S150" s="77">
        <f t="shared" si="314"/>
        <v>0</v>
      </c>
      <c r="T150" s="91">
        <f t="shared" ref="T150:T213" si="315">IF(M150&gt;0,(IF((SUM(H150)=0), 1,(M150/SUM(H150)-1))),(IF((SUM(H150)=0), 0,(M150/SUM(H150)-1))))</f>
        <v>0</v>
      </c>
      <c r="U150" s="77">
        <f t="shared" si="314"/>
        <v>0</v>
      </c>
      <c r="V150" s="91">
        <f t="shared" si="268"/>
        <v>0</v>
      </c>
      <c r="W150" s="77">
        <f t="shared" si="314"/>
        <v>0</v>
      </c>
      <c r="X150" s="91">
        <f t="shared" ref="X150:X213" si="316">IF(O150&gt;0,(IF((SUM(J150)=0), 1,(O150/SUM(J150)-1))),(IF((SUM(J150)=0), 0,(O150/SUM(J150)-1))))</f>
        <v>0</v>
      </c>
      <c r="Y150" s="77">
        <f t="shared" si="314"/>
        <v>0</v>
      </c>
      <c r="Z150" s="91">
        <f t="shared" ref="Z150:Z213" si="317">IF(P150&gt;0,(IF((SUM(K150)=0), 1,(P150/SUM(K150)-1))),(IF((SUM(K150)=0), 0,(P150/SUM(K150)-1))))</f>
        <v>0</v>
      </c>
      <c r="AA150" s="77">
        <f t="shared" si="314"/>
        <v>0</v>
      </c>
      <c r="AB150" s="91">
        <f t="shared" ref="AB150:AB213" si="318">IF(Q150&gt;0,(IF((SUM(L150)=0), 1,(Q150/SUM(L150)-1))),(IF((SUM(L150)=0), 0,(Q150/SUM(L150)-1))))</f>
        <v>0</v>
      </c>
      <c r="AC150" s="192" t="s">
        <v>435</v>
      </c>
      <c r="AE150" s="8"/>
      <c r="AF150" s="8"/>
      <c r="AG150" s="8"/>
      <c r="AH150" s="8"/>
      <c r="AI150" s="8"/>
      <c r="AJ150" s="8"/>
      <c r="AL150" s="8"/>
    </row>
    <row r="151" spans="1:38">
      <c r="A151" s="42" t="s">
        <v>26</v>
      </c>
      <c r="B151" s="42" t="s">
        <v>26</v>
      </c>
      <c r="C151" s="42" t="s">
        <v>26</v>
      </c>
      <c r="D151" s="108">
        <v>0</v>
      </c>
      <c r="E151" s="42" t="s">
        <v>26</v>
      </c>
      <c r="F151" s="108">
        <v>0</v>
      </c>
      <c r="G151" s="102">
        <f t="shared" ref="G151" si="319">D151-F151</f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f t="shared" ref="R151" si="320">G151-M151</f>
        <v>0</v>
      </c>
      <c r="S151" s="30">
        <f t="shared" ref="S151" si="321">M151-H151</f>
        <v>0</v>
      </c>
      <c r="T151" s="94">
        <f t="shared" ref="T151" si="322">IF(M151&gt;0,(IF((SUM(H151)=0), 1,(M151/SUM(H151)-1))),(IF((SUM(H151)=0), 0,(M151/SUM(H151)-1))))</f>
        <v>0</v>
      </c>
      <c r="U151" s="30">
        <f t="shared" ref="U151" si="323">N151-I151</f>
        <v>0</v>
      </c>
      <c r="V151" s="94">
        <f t="shared" si="268"/>
        <v>0</v>
      </c>
      <c r="W151" s="30">
        <f t="shared" ref="W151" si="324">O151-J151</f>
        <v>0</v>
      </c>
      <c r="X151" s="94">
        <f t="shared" ref="X151" si="325">IF(O151&gt;0,(IF((SUM(J151)=0), 1,(O151/SUM(J151)-1))),(IF((SUM(J151)=0), 0,(O151/SUM(J151)-1))))</f>
        <v>0</v>
      </c>
      <c r="Y151" s="30">
        <f t="shared" ref="Y151" si="326">P151-K151</f>
        <v>0</v>
      </c>
      <c r="Z151" s="94">
        <f t="shared" ref="Z151" si="327">IF(P151&gt;0,(IF((SUM(K151)=0), 1,(P151/SUM(K151)-1))),(IF((SUM(K151)=0), 0,(P151/SUM(K151)-1))))</f>
        <v>0</v>
      </c>
      <c r="AA151" s="30">
        <f t="shared" ref="AA151" si="328">Q151-L151</f>
        <v>0</v>
      </c>
      <c r="AB151" s="94">
        <f t="shared" ref="AB151" si="329">IF(Q151&gt;0,(IF((SUM(L151)=0), 1,(Q151/SUM(L151)-1))),(IF((SUM(L151)=0), 0,(Q151/SUM(L151)-1))))</f>
        <v>0</v>
      </c>
      <c r="AC151" s="194" t="s">
        <v>454</v>
      </c>
      <c r="AE151" s="8"/>
      <c r="AF151" s="8"/>
      <c r="AG151" s="8"/>
      <c r="AH151" s="8"/>
      <c r="AI151" s="8"/>
      <c r="AJ151" s="8"/>
      <c r="AL151" s="8"/>
    </row>
    <row r="152" spans="1:38" ht="31.5">
      <c r="A152" s="51" t="s">
        <v>364</v>
      </c>
      <c r="B152" s="52" t="s">
        <v>365</v>
      </c>
      <c r="C152" s="53" t="s">
        <v>25</v>
      </c>
      <c r="D152" s="77">
        <f t="shared" ref="D152" si="330">SUM(D153)</f>
        <v>0</v>
      </c>
      <c r="E152" s="53" t="str">
        <f t="shared" ref="E152" si="331">IF(NOT(SUM(E153)=0),SUM(E153),"нд")</f>
        <v>нд</v>
      </c>
      <c r="F152" s="77">
        <f t="shared" ref="F152" si="332">SUM(F153)</f>
        <v>0</v>
      </c>
      <c r="G152" s="77">
        <f t="shared" ref="G152:AA152" si="333">SUM(G153)</f>
        <v>0</v>
      </c>
      <c r="H152" s="77">
        <f t="shared" si="333"/>
        <v>0</v>
      </c>
      <c r="I152" s="77">
        <f t="shared" si="333"/>
        <v>0</v>
      </c>
      <c r="J152" s="77">
        <f t="shared" si="333"/>
        <v>0</v>
      </c>
      <c r="K152" s="77">
        <f t="shared" si="333"/>
        <v>0</v>
      </c>
      <c r="L152" s="77">
        <f t="shared" si="333"/>
        <v>0</v>
      </c>
      <c r="M152" s="77">
        <f t="shared" si="333"/>
        <v>0</v>
      </c>
      <c r="N152" s="77">
        <f t="shared" si="333"/>
        <v>0</v>
      </c>
      <c r="O152" s="77">
        <f t="shared" si="333"/>
        <v>0</v>
      </c>
      <c r="P152" s="77">
        <f t="shared" si="333"/>
        <v>0</v>
      </c>
      <c r="Q152" s="77">
        <f t="shared" si="333"/>
        <v>0</v>
      </c>
      <c r="R152" s="77">
        <f t="shared" si="333"/>
        <v>0</v>
      </c>
      <c r="S152" s="77">
        <f t="shared" si="333"/>
        <v>0</v>
      </c>
      <c r="T152" s="91">
        <f t="shared" si="315"/>
        <v>0</v>
      </c>
      <c r="U152" s="77">
        <f t="shared" si="333"/>
        <v>0</v>
      </c>
      <c r="V152" s="91">
        <f t="shared" si="268"/>
        <v>0</v>
      </c>
      <c r="W152" s="77">
        <f t="shared" si="333"/>
        <v>0</v>
      </c>
      <c r="X152" s="91">
        <f t="shared" si="316"/>
        <v>0</v>
      </c>
      <c r="Y152" s="77">
        <f t="shared" si="333"/>
        <v>0</v>
      </c>
      <c r="Z152" s="91">
        <f t="shared" si="317"/>
        <v>0</v>
      </c>
      <c r="AA152" s="77">
        <f t="shared" si="333"/>
        <v>0</v>
      </c>
      <c r="AB152" s="91">
        <f t="shared" si="318"/>
        <v>0</v>
      </c>
      <c r="AC152" s="192" t="s">
        <v>435</v>
      </c>
      <c r="AE152" s="8"/>
      <c r="AF152" s="8"/>
      <c r="AG152" s="8"/>
      <c r="AH152" s="8"/>
      <c r="AI152" s="8"/>
      <c r="AJ152" s="8"/>
      <c r="AL152" s="8"/>
    </row>
    <row r="153" spans="1:38">
      <c r="A153" s="42" t="s">
        <v>26</v>
      </c>
      <c r="B153" s="42" t="s">
        <v>26</v>
      </c>
      <c r="C153" s="42" t="s">
        <v>26</v>
      </c>
      <c r="D153" s="108">
        <v>0</v>
      </c>
      <c r="E153" s="42" t="s">
        <v>26</v>
      </c>
      <c r="F153" s="108">
        <v>0</v>
      </c>
      <c r="G153" s="102">
        <f t="shared" ref="G153" si="334">D153-F153</f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29">
        <v>0</v>
      </c>
      <c r="R153" s="29">
        <f t="shared" ref="R153" si="335">G153-M153</f>
        <v>0</v>
      </c>
      <c r="S153" s="30">
        <f t="shared" ref="S153" si="336">M153-H153</f>
        <v>0</v>
      </c>
      <c r="T153" s="94">
        <f t="shared" ref="T153" si="337">IF(M153&gt;0,(IF((SUM(H153)=0), 1,(M153/SUM(H153)-1))),(IF((SUM(H153)=0), 0,(M153/SUM(H153)-1))))</f>
        <v>0</v>
      </c>
      <c r="U153" s="30">
        <f t="shared" ref="U153" si="338">N153-I153</f>
        <v>0</v>
      </c>
      <c r="V153" s="94">
        <f t="shared" si="268"/>
        <v>0</v>
      </c>
      <c r="W153" s="30">
        <f t="shared" ref="W153" si="339">O153-J153</f>
        <v>0</v>
      </c>
      <c r="X153" s="94">
        <f t="shared" ref="X153" si="340">IF(O153&gt;0,(IF((SUM(J153)=0), 1,(O153/SUM(J153)-1))),(IF((SUM(J153)=0), 0,(O153/SUM(J153)-1))))</f>
        <v>0</v>
      </c>
      <c r="Y153" s="30">
        <f t="shared" ref="Y153" si="341">P153-K153</f>
        <v>0</v>
      </c>
      <c r="Z153" s="94">
        <f t="shared" ref="Z153" si="342">IF(P153&gt;0,(IF((SUM(K153)=0), 1,(P153/SUM(K153)-1))),(IF((SUM(K153)=0), 0,(P153/SUM(K153)-1))))</f>
        <v>0</v>
      </c>
      <c r="AA153" s="30">
        <f t="shared" ref="AA153" si="343">Q153-L153</f>
        <v>0</v>
      </c>
      <c r="AB153" s="94">
        <f t="shared" ref="AB153" si="344">IF(Q153&gt;0,(IF((SUM(L153)=0), 1,(Q153/SUM(L153)-1))),(IF((SUM(L153)=0), 0,(Q153/SUM(L153)-1))))</f>
        <v>0</v>
      </c>
      <c r="AC153" s="194" t="s">
        <v>454</v>
      </c>
      <c r="AE153" s="8"/>
      <c r="AF153" s="8"/>
      <c r="AG153" s="8"/>
      <c r="AH153" s="8"/>
      <c r="AI153" s="8"/>
      <c r="AJ153" s="8"/>
      <c r="AL153" s="8"/>
    </row>
    <row r="154" spans="1:38" ht="47.25">
      <c r="A154" s="51" t="s">
        <v>366</v>
      </c>
      <c r="B154" s="52" t="s">
        <v>367</v>
      </c>
      <c r="C154" s="53" t="s">
        <v>25</v>
      </c>
      <c r="D154" s="77">
        <f t="shared" ref="D154" si="345">SUM(D155)</f>
        <v>0</v>
      </c>
      <c r="E154" s="53" t="str">
        <f t="shared" ref="E154" si="346">IF(NOT(SUM(E155)=0),SUM(E155),"нд")</f>
        <v>нд</v>
      </c>
      <c r="F154" s="77">
        <f t="shared" ref="F154" si="347">SUM(F155)</f>
        <v>0</v>
      </c>
      <c r="G154" s="77">
        <f t="shared" ref="G154:AA154" si="348">SUM(G155)</f>
        <v>0</v>
      </c>
      <c r="H154" s="77">
        <f t="shared" si="348"/>
        <v>0</v>
      </c>
      <c r="I154" s="77">
        <f t="shared" si="348"/>
        <v>0</v>
      </c>
      <c r="J154" s="77">
        <f t="shared" si="348"/>
        <v>0</v>
      </c>
      <c r="K154" s="77">
        <f t="shared" si="348"/>
        <v>0</v>
      </c>
      <c r="L154" s="77">
        <f t="shared" si="348"/>
        <v>0</v>
      </c>
      <c r="M154" s="77">
        <f t="shared" si="348"/>
        <v>0</v>
      </c>
      <c r="N154" s="77">
        <f t="shared" si="348"/>
        <v>0</v>
      </c>
      <c r="O154" s="77">
        <f t="shared" si="348"/>
        <v>0</v>
      </c>
      <c r="P154" s="77">
        <f t="shared" si="348"/>
        <v>0</v>
      </c>
      <c r="Q154" s="77">
        <f t="shared" si="348"/>
        <v>0</v>
      </c>
      <c r="R154" s="77">
        <f t="shared" si="348"/>
        <v>0</v>
      </c>
      <c r="S154" s="77">
        <f t="shared" si="348"/>
        <v>0</v>
      </c>
      <c r="T154" s="91">
        <f t="shared" si="315"/>
        <v>0</v>
      </c>
      <c r="U154" s="77">
        <f t="shared" si="348"/>
        <v>0</v>
      </c>
      <c r="V154" s="91">
        <f t="shared" si="268"/>
        <v>0</v>
      </c>
      <c r="W154" s="77">
        <f t="shared" si="348"/>
        <v>0</v>
      </c>
      <c r="X154" s="91">
        <f t="shared" si="316"/>
        <v>0</v>
      </c>
      <c r="Y154" s="77">
        <f t="shared" si="348"/>
        <v>0</v>
      </c>
      <c r="Z154" s="91">
        <f t="shared" si="317"/>
        <v>0</v>
      </c>
      <c r="AA154" s="77">
        <f t="shared" si="348"/>
        <v>0</v>
      </c>
      <c r="AB154" s="91">
        <f t="shared" si="318"/>
        <v>0</v>
      </c>
      <c r="AC154" s="192" t="s">
        <v>435</v>
      </c>
      <c r="AE154" s="8"/>
      <c r="AF154" s="8"/>
      <c r="AG154" s="8"/>
      <c r="AH154" s="8"/>
      <c r="AI154" s="8"/>
      <c r="AJ154" s="8"/>
      <c r="AL154" s="8"/>
    </row>
    <row r="155" spans="1:38">
      <c r="A155" s="42" t="s">
        <v>26</v>
      </c>
      <c r="B155" s="42" t="s">
        <v>26</v>
      </c>
      <c r="C155" s="42" t="s">
        <v>26</v>
      </c>
      <c r="D155" s="108">
        <v>0</v>
      </c>
      <c r="E155" s="42" t="s">
        <v>26</v>
      </c>
      <c r="F155" s="108">
        <v>0</v>
      </c>
      <c r="G155" s="102">
        <f t="shared" ref="G155" si="349">D155-F155</f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f t="shared" ref="R155" si="350">G155-M155</f>
        <v>0</v>
      </c>
      <c r="S155" s="30">
        <f t="shared" ref="S155" si="351">M155-H155</f>
        <v>0</v>
      </c>
      <c r="T155" s="94">
        <f t="shared" ref="T155" si="352">IF(M155&gt;0,(IF((SUM(H155)=0), 1,(M155/SUM(H155)-1))),(IF((SUM(H155)=0), 0,(M155/SUM(H155)-1))))</f>
        <v>0</v>
      </c>
      <c r="U155" s="30">
        <f t="shared" ref="U155" si="353">N155-I155</f>
        <v>0</v>
      </c>
      <c r="V155" s="94">
        <f t="shared" si="268"/>
        <v>0</v>
      </c>
      <c r="W155" s="30">
        <f t="shared" ref="W155" si="354">O155-J155</f>
        <v>0</v>
      </c>
      <c r="X155" s="94">
        <f t="shared" ref="X155" si="355">IF(O155&gt;0,(IF((SUM(J155)=0), 1,(O155/SUM(J155)-1))),(IF((SUM(J155)=0), 0,(O155/SUM(J155)-1))))</f>
        <v>0</v>
      </c>
      <c r="Y155" s="30">
        <f t="shared" ref="Y155" si="356">P155-K155</f>
        <v>0</v>
      </c>
      <c r="Z155" s="94">
        <f t="shared" ref="Z155" si="357">IF(P155&gt;0,(IF((SUM(K155)=0), 1,(P155/SUM(K155)-1))),(IF((SUM(K155)=0), 0,(P155/SUM(K155)-1))))</f>
        <v>0</v>
      </c>
      <c r="AA155" s="30">
        <f t="shared" ref="AA155" si="358">Q155-L155</f>
        <v>0</v>
      </c>
      <c r="AB155" s="94">
        <f t="shared" ref="AB155" si="359">IF(Q155&gt;0,(IF((SUM(L155)=0), 1,(Q155/SUM(L155)-1))),(IF((SUM(L155)=0), 0,(Q155/SUM(L155)-1))))</f>
        <v>0</v>
      </c>
      <c r="AC155" s="194" t="s">
        <v>454</v>
      </c>
      <c r="AE155" s="8"/>
      <c r="AF155" s="8"/>
      <c r="AG155" s="8"/>
      <c r="AH155" s="8"/>
      <c r="AI155" s="8"/>
      <c r="AJ155" s="8"/>
      <c r="AL155" s="8"/>
    </row>
    <row r="156" spans="1:38" ht="63" customHeight="1">
      <c r="A156" s="51" t="s">
        <v>368</v>
      </c>
      <c r="B156" s="52" t="s">
        <v>369</v>
      </c>
      <c r="C156" s="53" t="s">
        <v>25</v>
      </c>
      <c r="D156" s="77">
        <f t="shared" ref="D156" si="360">SUM(D157)</f>
        <v>0</v>
      </c>
      <c r="E156" s="53" t="str">
        <f t="shared" ref="E156" si="361">IF(NOT(SUM(E157)=0),SUM(E157),"нд")</f>
        <v>нд</v>
      </c>
      <c r="F156" s="77">
        <f t="shared" ref="F156" si="362">SUM(F157)</f>
        <v>0</v>
      </c>
      <c r="G156" s="77">
        <f t="shared" ref="G156:AA156" si="363">SUM(G157)</f>
        <v>0</v>
      </c>
      <c r="H156" s="77">
        <f t="shared" si="363"/>
        <v>0</v>
      </c>
      <c r="I156" s="77">
        <f t="shared" si="363"/>
        <v>0</v>
      </c>
      <c r="J156" s="77">
        <f t="shared" si="363"/>
        <v>0</v>
      </c>
      <c r="K156" s="77">
        <f t="shared" si="363"/>
        <v>0</v>
      </c>
      <c r="L156" s="77">
        <f t="shared" si="363"/>
        <v>0</v>
      </c>
      <c r="M156" s="77">
        <f t="shared" si="363"/>
        <v>0</v>
      </c>
      <c r="N156" s="77">
        <f t="shared" si="363"/>
        <v>0</v>
      </c>
      <c r="O156" s="77">
        <f t="shared" si="363"/>
        <v>0</v>
      </c>
      <c r="P156" s="77">
        <f t="shared" si="363"/>
        <v>0</v>
      </c>
      <c r="Q156" s="77">
        <f t="shared" si="363"/>
        <v>0</v>
      </c>
      <c r="R156" s="77">
        <f t="shared" si="363"/>
        <v>0</v>
      </c>
      <c r="S156" s="77">
        <f t="shared" si="363"/>
        <v>0</v>
      </c>
      <c r="T156" s="91">
        <f t="shared" si="315"/>
        <v>0</v>
      </c>
      <c r="U156" s="77">
        <f t="shared" si="363"/>
        <v>0</v>
      </c>
      <c r="V156" s="91">
        <f t="shared" si="268"/>
        <v>0</v>
      </c>
      <c r="W156" s="77">
        <f t="shared" si="363"/>
        <v>0</v>
      </c>
      <c r="X156" s="91">
        <f t="shared" si="316"/>
        <v>0</v>
      </c>
      <c r="Y156" s="77">
        <f t="shared" si="363"/>
        <v>0</v>
      </c>
      <c r="Z156" s="91">
        <f t="shared" si="317"/>
        <v>0</v>
      </c>
      <c r="AA156" s="77">
        <f t="shared" si="363"/>
        <v>0</v>
      </c>
      <c r="AB156" s="91">
        <f t="shared" si="318"/>
        <v>0</v>
      </c>
      <c r="AC156" s="192" t="s">
        <v>435</v>
      </c>
      <c r="AE156" s="8"/>
      <c r="AF156" s="8"/>
      <c r="AG156" s="8"/>
      <c r="AH156" s="8"/>
      <c r="AI156" s="8"/>
      <c r="AJ156" s="8"/>
      <c r="AL156" s="8"/>
    </row>
    <row r="157" spans="1:38">
      <c r="A157" s="42" t="s">
        <v>26</v>
      </c>
      <c r="B157" s="42" t="s">
        <v>26</v>
      </c>
      <c r="C157" s="42" t="s">
        <v>26</v>
      </c>
      <c r="D157" s="108">
        <v>0</v>
      </c>
      <c r="E157" s="42" t="s">
        <v>26</v>
      </c>
      <c r="F157" s="108">
        <v>0</v>
      </c>
      <c r="G157" s="102">
        <f t="shared" ref="G157" si="364">D157-F157</f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f t="shared" ref="R157" si="365">G157-M157</f>
        <v>0</v>
      </c>
      <c r="S157" s="30">
        <f t="shared" ref="S157" si="366">M157-H157</f>
        <v>0</v>
      </c>
      <c r="T157" s="94">
        <f t="shared" ref="T157" si="367">IF(M157&gt;0,(IF((SUM(H157)=0), 1,(M157/SUM(H157)-1))),(IF((SUM(H157)=0), 0,(M157/SUM(H157)-1))))</f>
        <v>0</v>
      </c>
      <c r="U157" s="30">
        <f t="shared" ref="U157" si="368">N157-I157</f>
        <v>0</v>
      </c>
      <c r="V157" s="94">
        <f t="shared" si="268"/>
        <v>0</v>
      </c>
      <c r="W157" s="30">
        <f t="shared" ref="W157" si="369">O157-J157</f>
        <v>0</v>
      </c>
      <c r="X157" s="94">
        <f t="shared" ref="X157" si="370">IF(O157&gt;0,(IF((SUM(J157)=0), 1,(O157/SUM(J157)-1))),(IF((SUM(J157)=0), 0,(O157/SUM(J157)-1))))</f>
        <v>0</v>
      </c>
      <c r="Y157" s="30">
        <f t="shared" ref="Y157" si="371">P157-K157</f>
        <v>0</v>
      </c>
      <c r="Z157" s="94">
        <f t="shared" ref="Z157" si="372">IF(P157&gt;0,(IF((SUM(K157)=0), 1,(P157/SUM(K157)-1))),(IF((SUM(K157)=0), 0,(P157/SUM(K157)-1))))</f>
        <v>0</v>
      </c>
      <c r="AA157" s="30">
        <f t="shared" ref="AA157" si="373">Q157-L157</f>
        <v>0</v>
      </c>
      <c r="AB157" s="94">
        <f t="shared" ref="AB157" si="374">IF(Q157&gt;0,(IF((SUM(L157)=0), 1,(Q157/SUM(L157)-1))),(IF((SUM(L157)=0), 0,(Q157/SUM(L157)-1))))</f>
        <v>0</v>
      </c>
      <c r="AC157" s="194" t="s">
        <v>454</v>
      </c>
      <c r="AE157" s="8"/>
      <c r="AF157" s="8"/>
      <c r="AG157" s="8"/>
      <c r="AH157" s="8"/>
      <c r="AI157" s="8"/>
      <c r="AJ157" s="8"/>
      <c r="AL157" s="8"/>
    </row>
    <row r="158" spans="1:38" ht="63" customHeight="1">
      <c r="A158" s="51" t="s">
        <v>370</v>
      </c>
      <c r="B158" s="52" t="s">
        <v>371</v>
      </c>
      <c r="C158" s="53" t="s">
        <v>25</v>
      </c>
      <c r="D158" s="77">
        <f t="shared" ref="D158" si="375">SUM(D160)</f>
        <v>8.3539999999999992</v>
      </c>
      <c r="E158" s="130" t="str">
        <f t="shared" ref="E158" si="376">IF(NOT(SUM(E159)=0),SUM(E159),"нд")</f>
        <v>нд</v>
      </c>
      <c r="F158" s="77">
        <f t="shared" ref="F158" si="377">SUM(F160)</f>
        <v>0</v>
      </c>
      <c r="G158" s="77">
        <f t="shared" ref="G158:AA158" si="378">SUM(G160)</f>
        <v>8.3539999999999992</v>
      </c>
      <c r="H158" s="77">
        <f t="shared" si="378"/>
        <v>0</v>
      </c>
      <c r="I158" s="77">
        <f t="shared" si="378"/>
        <v>0</v>
      </c>
      <c r="J158" s="77">
        <f t="shared" si="378"/>
        <v>0</v>
      </c>
      <c r="K158" s="77">
        <f t="shared" si="378"/>
        <v>0</v>
      </c>
      <c r="L158" s="77">
        <f t="shared" si="378"/>
        <v>0</v>
      </c>
      <c r="M158" s="77">
        <f t="shared" si="378"/>
        <v>0</v>
      </c>
      <c r="N158" s="77">
        <f t="shared" si="378"/>
        <v>0</v>
      </c>
      <c r="O158" s="77">
        <f t="shared" si="378"/>
        <v>0</v>
      </c>
      <c r="P158" s="77">
        <f t="shared" si="378"/>
        <v>0</v>
      </c>
      <c r="Q158" s="77">
        <f t="shared" si="378"/>
        <v>0</v>
      </c>
      <c r="R158" s="77">
        <f t="shared" si="378"/>
        <v>8.3539999999999992</v>
      </c>
      <c r="S158" s="77">
        <f t="shared" si="378"/>
        <v>0</v>
      </c>
      <c r="T158" s="91">
        <f t="shared" si="315"/>
        <v>0</v>
      </c>
      <c r="U158" s="77">
        <f t="shared" si="378"/>
        <v>0</v>
      </c>
      <c r="V158" s="91">
        <f t="shared" si="268"/>
        <v>0</v>
      </c>
      <c r="W158" s="77">
        <f t="shared" si="378"/>
        <v>0</v>
      </c>
      <c r="X158" s="91">
        <f t="shared" si="316"/>
        <v>0</v>
      </c>
      <c r="Y158" s="77">
        <f t="shared" si="378"/>
        <v>0</v>
      </c>
      <c r="Z158" s="91">
        <f t="shared" si="317"/>
        <v>0</v>
      </c>
      <c r="AA158" s="77">
        <f t="shared" si="378"/>
        <v>0</v>
      </c>
      <c r="AB158" s="91">
        <f t="shared" si="318"/>
        <v>0</v>
      </c>
      <c r="AC158" s="192" t="s">
        <v>435</v>
      </c>
      <c r="AE158" s="8"/>
      <c r="AF158" s="8"/>
      <c r="AG158" s="8"/>
      <c r="AH158" s="8"/>
      <c r="AI158" s="8"/>
      <c r="AJ158" s="8"/>
      <c r="AL158" s="8"/>
    </row>
    <row r="159" spans="1:38" ht="40.5" customHeight="1">
      <c r="A159" s="118" t="s">
        <v>448</v>
      </c>
      <c r="B159" s="119" t="s">
        <v>31</v>
      </c>
      <c r="C159" s="17" t="s">
        <v>25</v>
      </c>
      <c r="D159" s="99">
        <f>D160</f>
        <v>8.3539999999999992</v>
      </c>
      <c r="E159" s="17" t="str">
        <f t="shared" ref="E159" si="379">IF(NOT(SUM(E160)=0),SUM(E160),"нд")</f>
        <v>нд</v>
      </c>
      <c r="F159" s="99">
        <f t="shared" ref="F159" si="380">F160</f>
        <v>0</v>
      </c>
      <c r="G159" s="18">
        <f t="shared" ref="G159:AA159" si="381">SUM(G160)</f>
        <v>8.3539999999999992</v>
      </c>
      <c r="H159" s="18">
        <f t="shared" si="381"/>
        <v>0</v>
      </c>
      <c r="I159" s="18">
        <f t="shared" si="381"/>
        <v>0</v>
      </c>
      <c r="J159" s="18">
        <f t="shared" si="381"/>
        <v>0</v>
      </c>
      <c r="K159" s="18">
        <f t="shared" si="381"/>
        <v>0</v>
      </c>
      <c r="L159" s="18">
        <f t="shared" si="381"/>
        <v>0</v>
      </c>
      <c r="M159" s="18">
        <f t="shared" si="381"/>
        <v>0</v>
      </c>
      <c r="N159" s="18">
        <f t="shared" si="381"/>
        <v>0</v>
      </c>
      <c r="O159" s="18">
        <f t="shared" si="381"/>
        <v>0</v>
      </c>
      <c r="P159" s="18">
        <f t="shared" si="381"/>
        <v>0</v>
      </c>
      <c r="Q159" s="18">
        <f t="shared" si="381"/>
        <v>0</v>
      </c>
      <c r="R159" s="18">
        <f t="shared" si="381"/>
        <v>8.3539999999999992</v>
      </c>
      <c r="S159" s="18">
        <f t="shared" si="381"/>
        <v>0</v>
      </c>
      <c r="T159" s="88">
        <f t="shared" ref="T159:T160" si="382">IF(M159&gt;0,(IF((SUM(H159)=0), 1,(M159/SUM(H159)-1))),(IF((SUM(H159)=0), 0,(M159/SUM(H159)-1))))</f>
        <v>0</v>
      </c>
      <c r="U159" s="18">
        <f t="shared" si="381"/>
        <v>0</v>
      </c>
      <c r="V159" s="88">
        <f t="shared" ref="V159:V160" si="383">IF(N159&gt;0,(IF((SUM(I159)=0), 1,(N159/SUM(I159)-1))),(IF((SUM(I159)=0), 0,(N159/SUM(I159)-1))))</f>
        <v>0</v>
      </c>
      <c r="W159" s="18">
        <f t="shared" si="381"/>
        <v>0</v>
      </c>
      <c r="X159" s="88">
        <f t="shared" ref="X159:X160" si="384">IF(O159&gt;0,(IF((SUM(J159)=0), 1,(O159/SUM(J159)-1))),(IF((SUM(J159)=0), 0,(O159/SUM(J159)-1))))</f>
        <v>0</v>
      </c>
      <c r="Y159" s="18">
        <f t="shared" si="381"/>
        <v>0</v>
      </c>
      <c r="Z159" s="88">
        <f t="shared" ref="Z159:Z160" si="385">IF(P159&gt;0,(IF((SUM(K159)=0), 1,(P159/SUM(K159)-1))),(IF((SUM(K159)=0), 0,(P159/SUM(K159)-1))))</f>
        <v>0</v>
      </c>
      <c r="AA159" s="18">
        <f t="shared" si="381"/>
        <v>0</v>
      </c>
      <c r="AB159" s="88">
        <f t="shared" ref="AB159:AB160" si="386">IF(Q159&gt;0,(IF((SUM(L159)=0), 1,(Q159/SUM(L159)-1))),(IF((SUM(L159)=0), 0,(Q159/SUM(L159)-1))))</f>
        <v>0</v>
      </c>
      <c r="AC159" s="196" t="s">
        <v>435</v>
      </c>
      <c r="AE159" s="8"/>
      <c r="AF159" s="8"/>
      <c r="AG159" s="8"/>
      <c r="AH159" s="8"/>
      <c r="AI159" s="8"/>
      <c r="AJ159" s="8"/>
      <c r="AL159" s="8"/>
    </row>
    <row r="160" spans="1:38" ht="84.75" customHeight="1">
      <c r="A160" s="120" t="s">
        <v>445</v>
      </c>
      <c r="B160" s="121" t="s">
        <v>446</v>
      </c>
      <c r="C160" s="122" t="s">
        <v>447</v>
      </c>
      <c r="D160" s="108">
        <v>8.3539999999999992</v>
      </c>
      <c r="E160" s="131" t="s">
        <v>26</v>
      </c>
      <c r="F160" s="108">
        <v>0</v>
      </c>
      <c r="G160" s="102">
        <f t="shared" ref="G160" si="387">D160-F160</f>
        <v>8.3539999999999992</v>
      </c>
      <c r="H160" s="108">
        <v>0</v>
      </c>
      <c r="I160" s="108">
        <v>0</v>
      </c>
      <c r="J160" s="108">
        <v>0</v>
      </c>
      <c r="K160" s="108">
        <v>0</v>
      </c>
      <c r="L160" s="108">
        <v>0</v>
      </c>
      <c r="M160" s="108">
        <v>0</v>
      </c>
      <c r="N160" s="108">
        <v>0</v>
      </c>
      <c r="O160" s="108">
        <v>0</v>
      </c>
      <c r="P160" s="108">
        <v>0</v>
      </c>
      <c r="Q160" s="108">
        <v>0</v>
      </c>
      <c r="R160" s="109">
        <f t="shared" ref="R160" si="388">G160-M160</f>
        <v>8.3539999999999992</v>
      </c>
      <c r="S160" s="30">
        <f t="shared" ref="S160" si="389">M160-H160</f>
        <v>0</v>
      </c>
      <c r="T160" s="94">
        <f t="shared" si="382"/>
        <v>0</v>
      </c>
      <c r="U160" s="30">
        <f t="shared" ref="U160" si="390">N160-I160</f>
        <v>0</v>
      </c>
      <c r="V160" s="94">
        <f t="shared" si="383"/>
        <v>0</v>
      </c>
      <c r="W160" s="30">
        <f t="shared" ref="W160" si="391">O160-J160</f>
        <v>0</v>
      </c>
      <c r="X160" s="94">
        <f t="shared" si="384"/>
        <v>0</v>
      </c>
      <c r="Y160" s="30">
        <f t="shared" ref="Y160" si="392">P160-K160</f>
        <v>0</v>
      </c>
      <c r="Z160" s="94">
        <f t="shared" si="385"/>
        <v>0</v>
      </c>
      <c r="AA160" s="30">
        <f t="shared" ref="AA160" si="393">Q160-L160</f>
        <v>0</v>
      </c>
      <c r="AB160" s="94">
        <f t="shared" si="386"/>
        <v>0</v>
      </c>
      <c r="AC160" s="194" t="s">
        <v>454</v>
      </c>
      <c r="AE160" s="8"/>
      <c r="AF160" s="8"/>
      <c r="AG160" s="8"/>
      <c r="AH160" s="8"/>
      <c r="AI160" s="8"/>
      <c r="AJ160" s="8"/>
      <c r="AL160" s="8"/>
    </row>
    <row r="161" spans="1:38" ht="47.25">
      <c r="A161" s="51" t="s">
        <v>372</v>
      </c>
      <c r="B161" s="52" t="s">
        <v>373</v>
      </c>
      <c r="C161" s="53" t="s">
        <v>25</v>
      </c>
      <c r="D161" s="77">
        <f t="shared" ref="D161" si="394">SUM(D162)</f>
        <v>0</v>
      </c>
      <c r="E161" s="53" t="str">
        <f t="shared" ref="E161" si="395">IF(NOT(SUM(E162)=0),SUM(E162),"нд")</f>
        <v>нд</v>
      </c>
      <c r="F161" s="77">
        <f t="shared" ref="F161" si="396">SUM(F162)</f>
        <v>0</v>
      </c>
      <c r="G161" s="77">
        <f t="shared" ref="G161:AA161" si="397">SUM(G162)</f>
        <v>0</v>
      </c>
      <c r="H161" s="77">
        <f t="shared" si="397"/>
        <v>0</v>
      </c>
      <c r="I161" s="77">
        <f t="shared" si="397"/>
        <v>0</v>
      </c>
      <c r="J161" s="77">
        <f t="shared" si="397"/>
        <v>0</v>
      </c>
      <c r="K161" s="77">
        <f t="shared" si="397"/>
        <v>0</v>
      </c>
      <c r="L161" s="77">
        <f t="shared" si="397"/>
        <v>0</v>
      </c>
      <c r="M161" s="77">
        <f t="shared" si="397"/>
        <v>0</v>
      </c>
      <c r="N161" s="77">
        <f t="shared" si="397"/>
        <v>0</v>
      </c>
      <c r="O161" s="77">
        <f t="shared" si="397"/>
        <v>0</v>
      </c>
      <c r="P161" s="77">
        <f t="shared" si="397"/>
        <v>0</v>
      </c>
      <c r="Q161" s="77">
        <f t="shared" si="397"/>
        <v>0</v>
      </c>
      <c r="R161" s="77">
        <f t="shared" si="397"/>
        <v>0</v>
      </c>
      <c r="S161" s="77">
        <f t="shared" si="397"/>
        <v>0</v>
      </c>
      <c r="T161" s="91">
        <f t="shared" si="315"/>
        <v>0</v>
      </c>
      <c r="U161" s="77">
        <f t="shared" si="397"/>
        <v>0</v>
      </c>
      <c r="V161" s="91">
        <f t="shared" si="268"/>
        <v>0</v>
      </c>
      <c r="W161" s="77">
        <f t="shared" si="397"/>
        <v>0</v>
      </c>
      <c r="X161" s="91">
        <f t="shared" si="316"/>
        <v>0</v>
      </c>
      <c r="Y161" s="77">
        <f t="shared" si="397"/>
        <v>0</v>
      </c>
      <c r="Z161" s="91">
        <f t="shared" si="317"/>
        <v>0</v>
      </c>
      <c r="AA161" s="77">
        <f t="shared" si="397"/>
        <v>0</v>
      </c>
      <c r="AB161" s="91">
        <f t="shared" si="318"/>
        <v>0</v>
      </c>
      <c r="AC161" s="192" t="s">
        <v>435</v>
      </c>
      <c r="AE161" s="8"/>
      <c r="AF161" s="8"/>
      <c r="AG161" s="8"/>
      <c r="AH161" s="8"/>
      <c r="AI161" s="8"/>
      <c r="AJ161" s="8"/>
      <c r="AL161" s="8"/>
    </row>
    <row r="162" spans="1:38">
      <c r="A162" s="42" t="s">
        <v>26</v>
      </c>
      <c r="B162" s="42" t="s">
        <v>26</v>
      </c>
      <c r="C162" s="42" t="s">
        <v>26</v>
      </c>
      <c r="D162" s="108">
        <v>0</v>
      </c>
      <c r="E162" s="42" t="s">
        <v>26</v>
      </c>
      <c r="F162" s="108">
        <v>0</v>
      </c>
      <c r="G162" s="102">
        <f t="shared" ref="G162" si="398">D162-F162</f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  <c r="R162" s="29">
        <f t="shared" ref="R162" si="399">G162-M162</f>
        <v>0</v>
      </c>
      <c r="S162" s="30">
        <f t="shared" ref="S162" si="400">M162-H162</f>
        <v>0</v>
      </c>
      <c r="T162" s="94">
        <f t="shared" ref="T162" si="401">IF(M162&gt;0,(IF((SUM(H162)=0), 1,(M162/SUM(H162)-1))),(IF((SUM(H162)=0), 0,(M162/SUM(H162)-1))))</f>
        <v>0</v>
      </c>
      <c r="U162" s="30">
        <f t="shared" ref="U162" si="402">N162-I162</f>
        <v>0</v>
      </c>
      <c r="V162" s="94">
        <f t="shared" si="268"/>
        <v>0</v>
      </c>
      <c r="W162" s="30">
        <f t="shared" ref="W162" si="403">O162-J162</f>
        <v>0</v>
      </c>
      <c r="X162" s="94">
        <f t="shared" ref="X162" si="404">IF(O162&gt;0,(IF((SUM(J162)=0), 1,(O162/SUM(J162)-1))),(IF((SUM(J162)=0), 0,(O162/SUM(J162)-1))))</f>
        <v>0</v>
      </c>
      <c r="Y162" s="30">
        <f t="shared" ref="Y162" si="405">P162-K162</f>
        <v>0</v>
      </c>
      <c r="Z162" s="94">
        <f t="shared" ref="Z162" si="406">IF(P162&gt;0,(IF((SUM(K162)=0), 1,(P162/SUM(K162)-1))),(IF((SUM(K162)=0), 0,(P162/SUM(K162)-1))))</f>
        <v>0</v>
      </c>
      <c r="AA162" s="30">
        <f t="shared" ref="AA162" si="407">Q162-L162</f>
        <v>0</v>
      </c>
      <c r="AB162" s="94">
        <f t="shared" ref="AB162" si="408">IF(Q162&gt;0,(IF((SUM(L162)=0), 1,(Q162/SUM(L162)-1))),(IF((SUM(L162)=0), 0,(Q162/SUM(L162)-1))))</f>
        <v>0</v>
      </c>
      <c r="AC162" s="194" t="s">
        <v>454</v>
      </c>
      <c r="AE162" s="8"/>
      <c r="AF162" s="8"/>
      <c r="AG162" s="8"/>
      <c r="AH162" s="8"/>
      <c r="AI162" s="8"/>
      <c r="AJ162" s="8"/>
      <c r="AL162" s="8"/>
    </row>
    <row r="163" spans="1:38" ht="63" customHeight="1">
      <c r="A163" s="51" t="s">
        <v>374</v>
      </c>
      <c r="B163" s="52" t="s">
        <v>375</v>
      </c>
      <c r="C163" s="53" t="s">
        <v>25</v>
      </c>
      <c r="D163" s="77">
        <f t="shared" ref="D163" si="409">SUM(D164)</f>
        <v>0</v>
      </c>
      <c r="E163" s="53" t="str">
        <f t="shared" ref="E163" si="410">IF(NOT(SUM(E164)=0),SUM(E164),"нд")</f>
        <v>нд</v>
      </c>
      <c r="F163" s="77">
        <f t="shared" ref="F163" si="411">SUM(F164)</f>
        <v>0</v>
      </c>
      <c r="G163" s="77">
        <f t="shared" ref="G163:AA163" si="412">SUM(G164)</f>
        <v>0</v>
      </c>
      <c r="H163" s="77">
        <f t="shared" si="412"/>
        <v>0</v>
      </c>
      <c r="I163" s="77">
        <f t="shared" si="412"/>
        <v>0</v>
      </c>
      <c r="J163" s="77">
        <f t="shared" si="412"/>
        <v>0</v>
      </c>
      <c r="K163" s="77">
        <f t="shared" si="412"/>
        <v>0</v>
      </c>
      <c r="L163" s="77">
        <f t="shared" si="412"/>
        <v>0</v>
      </c>
      <c r="M163" s="77">
        <f t="shared" si="412"/>
        <v>0</v>
      </c>
      <c r="N163" s="77">
        <f t="shared" si="412"/>
        <v>0</v>
      </c>
      <c r="O163" s="77">
        <f t="shared" si="412"/>
        <v>0</v>
      </c>
      <c r="P163" s="77">
        <f t="shared" si="412"/>
        <v>0</v>
      </c>
      <c r="Q163" s="77">
        <f t="shared" si="412"/>
        <v>0</v>
      </c>
      <c r="R163" s="77">
        <f t="shared" si="412"/>
        <v>0</v>
      </c>
      <c r="S163" s="77">
        <f t="shared" si="412"/>
        <v>0</v>
      </c>
      <c r="T163" s="91">
        <f t="shared" si="315"/>
        <v>0</v>
      </c>
      <c r="U163" s="77">
        <f t="shared" si="412"/>
        <v>0</v>
      </c>
      <c r="V163" s="91">
        <f t="shared" si="268"/>
        <v>0</v>
      </c>
      <c r="W163" s="77">
        <f t="shared" si="412"/>
        <v>0</v>
      </c>
      <c r="X163" s="91">
        <f t="shared" si="316"/>
        <v>0</v>
      </c>
      <c r="Y163" s="77">
        <f t="shared" si="412"/>
        <v>0</v>
      </c>
      <c r="Z163" s="91">
        <f t="shared" si="317"/>
        <v>0</v>
      </c>
      <c r="AA163" s="77">
        <f t="shared" si="412"/>
        <v>0</v>
      </c>
      <c r="AB163" s="91">
        <f t="shared" si="318"/>
        <v>0</v>
      </c>
      <c r="AC163" s="192" t="s">
        <v>435</v>
      </c>
      <c r="AE163" s="8"/>
      <c r="AF163" s="8"/>
      <c r="AG163" s="8"/>
      <c r="AH163" s="8"/>
      <c r="AI163" s="8"/>
      <c r="AJ163" s="8"/>
      <c r="AL163" s="8"/>
    </row>
    <row r="164" spans="1:38">
      <c r="A164" s="42" t="s">
        <v>26</v>
      </c>
      <c r="B164" s="42" t="s">
        <v>26</v>
      </c>
      <c r="C164" s="42" t="s">
        <v>26</v>
      </c>
      <c r="D164" s="108">
        <v>0</v>
      </c>
      <c r="E164" s="42" t="s">
        <v>26</v>
      </c>
      <c r="F164" s="108">
        <v>0</v>
      </c>
      <c r="G164" s="102">
        <f t="shared" ref="G164" si="413">D164-F164</f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f t="shared" ref="R164" si="414">G164-M164</f>
        <v>0</v>
      </c>
      <c r="S164" s="30">
        <f t="shared" ref="S164" si="415">M164-H164</f>
        <v>0</v>
      </c>
      <c r="T164" s="94">
        <f t="shared" si="315"/>
        <v>0</v>
      </c>
      <c r="U164" s="30">
        <f t="shared" ref="U164" si="416">N164-I164</f>
        <v>0</v>
      </c>
      <c r="V164" s="94">
        <f t="shared" si="268"/>
        <v>0</v>
      </c>
      <c r="W164" s="30">
        <f t="shared" ref="W164" si="417">O164-J164</f>
        <v>0</v>
      </c>
      <c r="X164" s="94">
        <f t="shared" si="316"/>
        <v>0</v>
      </c>
      <c r="Y164" s="30">
        <f t="shared" ref="Y164" si="418">P164-K164</f>
        <v>0</v>
      </c>
      <c r="Z164" s="94">
        <f t="shared" si="317"/>
        <v>0</v>
      </c>
      <c r="AA164" s="30">
        <f t="shared" ref="AA164" si="419">Q164-L164</f>
        <v>0</v>
      </c>
      <c r="AB164" s="94">
        <f t="shared" si="318"/>
        <v>0</v>
      </c>
      <c r="AC164" s="194" t="s">
        <v>454</v>
      </c>
      <c r="AE164" s="8"/>
      <c r="AF164" s="8"/>
      <c r="AG164" s="8"/>
      <c r="AH164" s="8"/>
      <c r="AI164" s="8"/>
      <c r="AJ164" s="8"/>
      <c r="AL164" s="8"/>
    </row>
    <row r="165" spans="1:38" ht="63">
      <c r="A165" s="48" t="s">
        <v>376</v>
      </c>
      <c r="B165" s="49" t="s">
        <v>377</v>
      </c>
      <c r="C165" s="50" t="s">
        <v>25</v>
      </c>
      <c r="D165" s="76">
        <f t="shared" ref="D165" si="420">SUM(D166,D168)</f>
        <v>0</v>
      </c>
      <c r="E165" s="76" t="str">
        <f t="shared" ref="E165" si="421">IF(NOT(SUM(E166,E168)=0),SUM(E166,E168),"нд")</f>
        <v>нд</v>
      </c>
      <c r="F165" s="76">
        <f t="shared" ref="F165" si="422">SUM(F166,F168)</f>
        <v>0</v>
      </c>
      <c r="G165" s="76">
        <f t="shared" ref="G165:AA165" si="423">SUM(G166,G168)</f>
        <v>0</v>
      </c>
      <c r="H165" s="76">
        <f t="shared" si="423"/>
        <v>0</v>
      </c>
      <c r="I165" s="76">
        <f t="shared" si="423"/>
        <v>0</v>
      </c>
      <c r="J165" s="76">
        <f t="shared" si="423"/>
        <v>0</v>
      </c>
      <c r="K165" s="76">
        <f t="shared" si="423"/>
        <v>0</v>
      </c>
      <c r="L165" s="76">
        <f t="shared" si="423"/>
        <v>0</v>
      </c>
      <c r="M165" s="76">
        <f t="shared" si="423"/>
        <v>0</v>
      </c>
      <c r="N165" s="76">
        <f t="shared" si="423"/>
        <v>0</v>
      </c>
      <c r="O165" s="76">
        <f t="shared" si="423"/>
        <v>0</v>
      </c>
      <c r="P165" s="76">
        <f t="shared" si="423"/>
        <v>0</v>
      </c>
      <c r="Q165" s="76">
        <f t="shared" si="423"/>
        <v>0</v>
      </c>
      <c r="R165" s="76">
        <f t="shared" si="423"/>
        <v>0</v>
      </c>
      <c r="S165" s="76">
        <f t="shared" si="423"/>
        <v>0</v>
      </c>
      <c r="T165" s="95">
        <f t="shared" si="315"/>
        <v>0</v>
      </c>
      <c r="U165" s="76">
        <f t="shared" si="423"/>
        <v>0</v>
      </c>
      <c r="V165" s="95">
        <f t="shared" si="268"/>
        <v>0</v>
      </c>
      <c r="W165" s="76">
        <f t="shared" si="423"/>
        <v>0</v>
      </c>
      <c r="X165" s="95">
        <f t="shared" si="316"/>
        <v>0</v>
      </c>
      <c r="Y165" s="76">
        <f t="shared" si="423"/>
        <v>0</v>
      </c>
      <c r="Z165" s="95">
        <f t="shared" si="317"/>
        <v>0</v>
      </c>
      <c r="AA165" s="76">
        <f t="shared" si="423"/>
        <v>0</v>
      </c>
      <c r="AB165" s="95">
        <f t="shared" si="318"/>
        <v>0</v>
      </c>
      <c r="AC165" s="191" t="s">
        <v>435</v>
      </c>
      <c r="AE165" s="8"/>
      <c r="AF165" s="8"/>
      <c r="AG165" s="8"/>
      <c r="AH165" s="8"/>
      <c r="AI165" s="8"/>
      <c r="AJ165" s="8"/>
      <c r="AL165" s="8"/>
    </row>
    <row r="166" spans="1:38" ht="31.5">
      <c r="A166" s="51" t="s">
        <v>378</v>
      </c>
      <c r="B166" s="52" t="s">
        <v>379</v>
      </c>
      <c r="C166" s="53" t="s">
        <v>25</v>
      </c>
      <c r="D166" s="77">
        <f t="shared" ref="D166" si="424">SUM(D167)</f>
        <v>0</v>
      </c>
      <c r="E166" s="53" t="str">
        <f t="shared" ref="E166" si="425">IF(NOT(SUM(E167)=0),SUM(E167),"нд")</f>
        <v>нд</v>
      </c>
      <c r="F166" s="77">
        <f t="shared" ref="F166" si="426">SUM(F167)</f>
        <v>0</v>
      </c>
      <c r="G166" s="77">
        <f t="shared" ref="G166:AA166" si="427">SUM(G167)</f>
        <v>0</v>
      </c>
      <c r="H166" s="77">
        <f t="shared" si="427"/>
        <v>0</v>
      </c>
      <c r="I166" s="77">
        <f t="shared" si="427"/>
        <v>0</v>
      </c>
      <c r="J166" s="77">
        <f t="shared" si="427"/>
        <v>0</v>
      </c>
      <c r="K166" s="77">
        <f t="shared" si="427"/>
        <v>0</v>
      </c>
      <c r="L166" s="77">
        <f t="shared" si="427"/>
        <v>0</v>
      </c>
      <c r="M166" s="77">
        <f t="shared" si="427"/>
        <v>0</v>
      </c>
      <c r="N166" s="77">
        <f t="shared" si="427"/>
        <v>0</v>
      </c>
      <c r="O166" s="77">
        <f t="shared" si="427"/>
        <v>0</v>
      </c>
      <c r="P166" s="77">
        <f t="shared" si="427"/>
        <v>0</v>
      </c>
      <c r="Q166" s="77">
        <f t="shared" si="427"/>
        <v>0</v>
      </c>
      <c r="R166" s="77">
        <f t="shared" si="427"/>
        <v>0</v>
      </c>
      <c r="S166" s="77">
        <f t="shared" si="427"/>
        <v>0</v>
      </c>
      <c r="T166" s="91">
        <f t="shared" si="315"/>
        <v>0</v>
      </c>
      <c r="U166" s="77">
        <f t="shared" si="427"/>
        <v>0</v>
      </c>
      <c r="V166" s="91">
        <f t="shared" si="268"/>
        <v>0</v>
      </c>
      <c r="W166" s="77">
        <f t="shared" si="427"/>
        <v>0</v>
      </c>
      <c r="X166" s="91">
        <f t="shared" si="316"/>
        <v>0</v>
      </c>
      <c r="Y166" s="77">
        <f t="shared" si="427"/>
        <v>0</v>
      </c>
      <c r="Z166" s="91">
        <f t="shared" si="317"/>
        <v>0</v>
      </c>
      <c r="AA166" s="77">
        <f t="shared" si="427"/>
        <v>0</v>
      </c>
      <c r="AB166" s="91">
        <f t="shared" si="318"/>
        <v>0</v>
      </c>
      <c r="AC166" s="192" t="s">
        <v>435</v>
      </c>
      <c r="AE166" s="8"/>
      <c r="AF166" s="8"/>
      <c r="AG166" s="8"/>
      <c r="AH166" s="8"/>
      <c r="AI166" s="8"/>
      <c r="AJ166" s="8"/>
      <c r="AL166" s="8"/>
    </row>
    <row r="167" spans="1:38">
      <c r="A167" s="42" t="s">
        <v>26</v>
      </c>
      <c r="B167" s="42" t="s">
        <v>26</v>
      </c>
      <c r="C167" s="42" t="s">
        <v>26</v>
      </c>
      <c r="D167" s="108">
        <v>0</v>
      </c>
      <c r="E167" s="42" t="s">
        <v>26</v>
      </c>
      <c r="F167" s="108">
        <v>0</v>
      </c>
      <c r="G167" s="102">
        <f t="shared" ref="G167" si="428">D167-F167</f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29">
        <v>0</v>
      </c>
      <c r="O167" s="29">
        <v>0</v>
      </c>
      <c r="P167" s="29">
        <v>0</v>
      </c>
      <c r="Q167" s="29">
        <v>0</v>
      </c>
      <c r="R167" s="29">
        <f t="shared" ref="R167" si="429">G167-M167</f>
        <v>0</v>
      </c>
      <c r="S167" s="30">
        <f t="shared" ref="S167" si="430">M167-H167</f>
        <v>0</v>
      </c>
      <c r="T167" s="94">
        <f t="shared" si="315"/>
        <v>0</v>
      </c>
      <c r="U167" s="30">
        <f t="shared" ref="U167" si="431">N167-I167</f>
        <v>0</v>
      </c>
      <c r="V167" s="94">
        <f t="shared" si="268"/>
        <v>0</v>
      </c>
      <c r="W167" s="30">
        <f t="shared" ref="W167" si="432">O167-J167</f>
        <v>0</v>
      </c>
      <c r="X167" s="94">
        <f t="shared" si="316"/>
        <v>0</v>
      </c>
      <c r="Y167" s="30">
        <f t="shared" ref="Y167" si="433">P167-K167</f>
        <v>0</v>
      </c>
      <c r="Z167" s="94">
        <f t="shared" si="317"/>
        <v>0</v>
      </c>
      <c r="AA167" s="30">
        <f t="shared" ref="AA167" si="434">Q167-L167</f>
        <v>0</v>
      </c>
      <c r="AB167" s="94">
        <f t="shared" si="318"/>
        <v>0</v>
      </c>
      <c r="AC167" s="194" t="s">
        <v>454</v>
      </c>
      <c r="AE167" s="8"/>
      <c r="AF167" s="8"/>
      <c r="AG167" s="8"/>
      <c r="AH167" s="8"/>
      <c r="AI167" s="8"/>
      <c r="AJ167" s="8"/>
      <c r="AL167" s="8"/>
    </row>
    <row r="168" spans="1:38" ht="47.25">
      <c r="A168" s="51" t="s">
        <v>380</v>
      </c>
      <c r="B168" s="52" t="s">
        <v>381</v>
      </c>
      <c r="C168" s="53" t="s">
        <v>25</v>
      </c>
      <c r="D168" s="77">
        <f t="shared" ref="D168" si="435">SUM(D169)</f>
        <v>0</v>
      </c>
      <c r="E168" s="53" t="str">
        <f t="shared" ref="E168" si="436">IF(NOT(SUM(E169)=0),SUM(E169),"нд")</f>
        <v>нд</v>
      </c>
      <c r="F168" s="77">
        <f t="shared" ref="F168" si="437">SUM(F169)</f>
        <v>0</v>
      </c>
      <c r="G168" s="77">
        <f t="shared" ref="G168:AA168" si="438">SUM(G169)</f>
        <v>0</v>
      </c>
      <c r="H168" s="77">
        <f t="shared" si="438"/>
        <v>0</v>
      </c>
      <c r="I168" s="77">
        <f t="shared" si="438"/>
        <v>0</v>
      </c>
      <c r="J168" s="77">
        <f t="shared" si="438"/>
        <v>0</v>
      </c>
      <c r="K168" s="77">
        <f t="shared" si="438"/>
        <v>0</v>
      </c>
      <c r="L168" s="77">
        <f t="shared" si="438"/>
        <v>0</v>
      </c>
      <c r="M168" s="77">
        <f t="shared" si="438"/>
        <v>0</v>
      </c>
      <c r="N168" s="77">
        <f t="shared" si="438"/>
        <v>0</v>
      </c>
      <c r="O168" s="77">
        <f t="shared" si="438"/>
        <v>0</v>
      </c>
      <c r="P168" s="77">
        <f t="shared" si="438"/>
        <v>0</v>
      </c>
      <c r="Q168" s="77">
        <f t="shared" si="438"/>
        <v>0</v>
      </c>
      <c r="R168" s="77">
        <f t="shared" si="438"/>
        <v>0</v>
      </c>
      <c r="S168" s="77">
        <f t="shared" si="438"/>
        <v>0</v>
      </c>
      <c r="T168" s="91">
        <f t="shared" si="315"/>
        <v>0</v>
      </c>
      <c r="U168" s="77">
        <f t="shared" si="438"/>
        <v>0</v>
      </c>
      <c r="V168" s="91">
        <f t="shared" si="268"/>
        <v>0</v>
      </c>
      <c r="W168" s="77">
        <f t="shared" si="438"/>
        <v>0</v>
      </c>
      <c r="X168" s="91">
        <f t="shared" si="316"/>
        <v>0</v>
      </c>
      <c r="Y168" s="77">
        <f t="shared" si="438"/>
        <v>0</v>
      </c>
      <c r="Z168" s="91">
        <f t="shared" si="317"/>
        <v>0</v>
      </c>
      <c r="AA168" s="77">
        <f t="shared" si="438"/>
        <v>0</v>
      </c>
      <c r="AB168" s="91">
        <f t="shared" si="318"/>
        <v>0</v>
      </c>
      <c r="AC168" s="192" t="s">
        <v>435</v>
      </c>
      <c r="AE168" s="8"/>
      <c r="AF168" s="8"/>
      <c r="AG168" s="8"/>
      <c r="AH168" s="8"/>
      <c r="AI168" s="8"/>
      <c r="AJ168" s="8"/>
      <c r="AL168" s="8"/>
    </row>
    <row r="169" spans="1:38">
      <c r="A169" s="42" t="s">
        <v>26</v>
      </c>
      <c r="B169" s="42" t="s">
        <v>26</v>
      </c>
      <c r="C169" s="42" t="s">
        <v>26</v>
      </c>
      <c r="D169" s="108">
        <v>0</v>
      </c>
      <c r="E169" s="42" t="s">
        <v>26</v>
      </c>
      <c r="F169" s="108">
        <v>0</v>
      </c>
      <c r="G169" s="102">
        <f t="shared" ref="G169" si="439">D169-F169</f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Q169" s="29">
        <v>0</v>
      </c>
      <c r="R169" s="29">
        <f t="shared" ref="R169" si="440">G169-M169</f>
        <v>0</v>
      </c>
      <c r="S169" s="30">
        <f t="shared" ref="S169" si="441">M169-H169</f>
        <v>0</v>
      </c>
      <c r="T169" s="94">
        <f t="shared" si="315"/>
        <v>0</v>
      </c>
      <c r="U169" s="30">
        <f t="shared" ref="U169" si="442">N169-I169</f>
        <v>0</v>
      </c>
      <c r="V169" s="94">
        <f t="shared" si="268"/>
        <v>0</v>
      </c>
      <c r="W169" s="30">
        <f t="shared" ref="W169" si="443">O169-J169</f>
        <v>0</v>
      </c>
      <c r="X169" s="94">
        <f t="shared" si="316"/>
        <v>0</v>
      </c>
      <c r="Y169" s="30">
        <f t="shared" ref="Y169" si="444">P169-K169</f>
        <v>0</v>
      </c>
      <c r="Z169" s="94">
        <f t="shared" si="317"/>
        <v>0</v>
      </c>
      <c r="AA169" s="30">
        <f t="shared" ref="AA169" si="445">Q169-L169</f>
        <v>0</v>
      </c>
      <c r="AB169" s="94">
        <f t="shared" si="318"/>
        <v>0</v>
      </c>
      <c r="AC169" s="194" t="s">
        <v>454</v>
      </c>
      <c r="AE169" s="8"/>
      <c r="AF169" s="8"/>
      <c r="AG169" s="8"/>
      <c r="AH169" s="8"/>
      <c r="AI169" s="8"/>
      <c r="AJ169" s="8"/>
      <c r="AL169" s="8"/>
    </row>
    <row r="170" spans="1:38" ht="94.5" customHeight="1">
      <c r="A170" s="45" t="s">
        <v>382</v>
      </c>
      <c r="B170" s="46" t="s">
        <v>383</v>
      </c>
      <c r="C170" s="47" t="s">
        <v>25</v>
      </c>
      <c r="D170" s="75">
        <f t="shared" ref="D170" si="446">SUM(D171,D173)</f>
        <v>0</v>
      </c>
      <c r="E170" s="75" t="str">
        <f t="shared" ref="E170" si="447">IF(NOT(SUM(E171,E173)=0),SUM(E171,E173),"нд")</f>
        <v>нд</v>
      </c>
      <c r="F170" s="75">
        <f t="shared" ref="F170" si="448">SUM(F171,F173)</f>
        <v>0</v>
      </c>
      <c r="G170" s="75">
        <f t="shared" ref="G170:AA170" si="449">SUM(G171,G173)</f>
        <v>0</v>
      </c>
      <c r="H170" s="75">
        <f t="shared" si="449"/>
        <v>0</v>
      </c>
      <c r="I170" s="75">
        <f t="shared" si="449"/>
        <v>0</v>
      </c>
      <c r="J170" s="75">
        <f t="shared" si="449"/>
        <v>0</v>
      </c>
      <c r="K170" s="75">
        <f t="shared" si="449"/>
        <v>0</v>
      </c>
      <c r="L170" s="75">
        <f t="shared" si="449"/>
        <v>0</v>
      </c>
      <c r="M170" s="75">
        <f t="shared" si="449"/>
        <v>0</v>
      </c>
      <c r="N170" s="75">
        <f t="shared" si="449"/>
        <v>0</v>
      </c>
      <c r="O170" s="75">
        <f t="shared" si="449"/>
        <v>0</v>
      </c>
      <c r="P170" s="75">
        <f t="shared" si="449"/>
        <v>0</v>
      </c>
      <c r="Q170" s="75">
        <f t="shared" si="449"/>
        <v>0</v>
      </c>
      <c r="R170" s="75">
        <f t="shared" si="449"/>
        <v>0</v>
      </c>
      <c r="S170" s="75">
        <f t="shared" si="449"/>
        <v>0</v>
      </c>
      <c r="T170" s="97">
        <f t="shared" si="315"/>
        <v>0</v>
      </c>
      <c r="U170" s="75">
        <f t="shared" si="449"/>
        <v>0</v>
      </c>
      <c r="V170" s="97">
        <f t="shared" si="268"/>
        <v>0</v>
      </c>
      <c r="W170" s="75">
        <f t="shared" si="449"/>
        <v>0</v>
      </c>
      <c r="X170" s="97">
        <f t="shared" si="316"/>
        <v>0</v>
      </c>
      <c r="Y170" s="75">
        <f t="shared" si="449"/>
        <v>0</v>
      </c>
      <c r="Z170" s="97">
        <f t="shared" si="317"/>
        <v>0</v>
      </c>
      <c r="AA170" s="75">
        <f t="shared" si="449"/>
        <v>0</v>
      </c>
      <c r="AB170" s="97">
        <f t="shared" si="318"/>
        <v>0</v>
      </c>
      <c r="AC170" s="190" t="s">
        <v>435</v>
      </c>
      <c r="AE170" s="8"/>
      <c r="AF170" s="8"/>
      <c r="AG170" s="8"/>
      <c r="AH170" s="8"/>
      <c r="AI170" s="8"/>
      <c r="AJ170" s="8"/>
      <c r="AL170" s="8"/>
    </row>
    <row r="171" spans="1:38" ht="78.75" customHeight="1">
      <c r="A171" s="48" t="s">
        <v>384</v>
      </c>
      <c r="B171" s="49" t="s">
        <v>385</v>
      </c>
      <c r="C171" s="50" t="s">
        <v>25</v>
      </c>
      <c r="D171" s="76">
        <f>SUM(D172)</f>
        <v>0</v>
      </c>
      <c r="E171" s="76" t="str">
        <f t="shared" ref="E171" si="450">IF(NOT(SUM(E172)=0),SUM(E172),"нд")</f>
        <v>нд</v>
      </c>
      <c r="F171" s="76">
        <f>SUM(F172)</f>
        <v>0</v>
      </c>
      <c r="G171" s="76">
        <f t="shared" ref="G171:AA171" si="451">SUM(G172)</f>
        <v>0</v>
      </c>
      <c r="H171" s="76">
        <f t="shared" si="451"/>
        <v>0</v>
      </c>
      <c r="I171" s="76">
        <f t="shared" si="451"/>
        <v>0</v>
      </c>
      <c r="J171" s="76">
        <f t="shared" si="451"/>
        <v>0</v>
      </c>
      <c r="K171" s="76">
        <f t="shared" si="451"/>
        <v>0</v>
      </c>
      <c r="L171" s="76">
        <f t="shared" si="451"/>
        <v>0</v>
      </c>
      <c r="M171" s="76">
        <f t="shared" si="451"/>
        <v>0</v>
      </c>
      <c r="N171" s="76">
        <f t="shared" si="451"/>
        <v>0</v>
      </c>
      <c r="O171" s="76">
        <f t="shared" si="451"/>
        <v>0</v>
      </c>
      <c r="P171" s="76">
        <f t="shared" si="451"/>
        <v>0</v>
      </c>
      <c r="Q171" s="76">
        <f t="shared" si="451"/>
        <v>0</v>
      </c>
      <c r="R171" s="76">
        <f t="shared" si="451"/>
        <v>0</v>
      </c>
      <c r="S171" s="76">
        <f t="shared" si="451"/>
        <v>0</v>
      </c>
      <c r="T171" s="95">
        <f t="shared" si="315"/>
        <v>0</v>
      </c>
      <c r="U171" s="76">
        <f t="shared" si="451"/>
        <v>0</v>
      </c>
      <c r="V171" s="95">
        <f t="shared" si="268"/>
        <v>0</v>
      </c>
      <c r="W171" s="76">
        <f t="shared" si="451"/>
        <v>0</v>
      </c>
      <c r="X171" s="95">
        <f t="shared" si="316"/>
        <v>0</v>
      </c>
      <c r="Y171" s="76">
        <f t="shared" si="451"/>
        <v>0</v>
      </c>
      <c r="Z171" s="95">
        <f t="shared" si="317"/>
        <v>0</v>
      </c>
      <c r="AA171" s="76">
        <f t="shared" si="451"/>
        <v>0</v>
      </c>
      <c r="AB171" s="95">
        <f t="shared" si="318"/>
        <v>0</v>
      </c>
      <c r="AC171" s="191" t="s">
        <v>435</v>
      </c>
      <c r="AE171" s="8"/>
      <c r="AF171" s="8"/>
      <c r="AG171" s="8"/>
      <c r="AH171" s="8"/>
      <c r="AI171" s="8"/>
      <c r="AJ171" s="8"/>
      <c r="AL171" s="8"/>
    </row>
    <row r="172" spans="1:38">
      <c r="A172" s="42" t="s">
        <v>26</v>
      </c>
      <c r="B172" s="42" t="s">
        <v>26</v>
      </c>
      <c r="C172" s="42" t="s">
        <v>26</v>
      </c>
      <c r="D172" s="108">
        <v>0</v>
      </c>
      <c r="E172" s="42" t="s">
        <v>26</v>
      </c>
      <c r="F172" s="108">
        <v>0</v>
      </c>
      <c r="G172" s="102">
        <f t="shared" ref="G172" si="452">D172-F172</f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29">
        <v>0</v>
      </c>
      <c r="Q172" s="29">
        <v>0</v>
      </c>
      <c r="R172" s="29">
        <f t="shared" ref="R172" si="453">G172-M172</f>
        <v>0</v>
      </c>
      <c r="S172" s="30">
        <f t="shared" ref="S172" si="454">M172-H172</f>
        <v>0</v>
      </c>
      <c r="T172" s="94">
        <f t="shared" ref="T172" si="455">IF(M172&gt;0,(IF((SUM(H172)=0), 1,(M172/SUM(H172)-1))),(IF((SUM(H172)=0), 0,(M172/SUM(H172)-1))))</f>
        <v>0</v>
      </c>
      <c r="U172" s="30">
        <f t="shared" ref="U172" si="456">N172-I172</f>
        <v>0</v>
      </c>
      <c r="V172" s="94">
        <f t="shared" si="268"/>
        <v>0</v>
      </c>
      <c r="W172" s="30">
        <f t="shared" ref="W172" si="457">O172-J172</f>
        <v>0</v>
      </c>
      <c r="X172" s="94">
        <f t="shared" ref="X172" si="458">IF(O172&gt;0,(IF((SUM(J172)=0), 1,(O172/SUM(J172)-1))),(IF((SUM(J172)=0), 0,(O172/SUM(J172)-1))))</f>
        <v>0</v>
      </c>
      <c r="Y172" s="30">
        <f t="shared" ref="Y172" si="459">P172-K172</f>
        <v>0</v>
      </c>
      <c r="Z172" s="94">
        <f t="shared" ref="Z172" si="460">IF(P172&gt;0,(IF((SUM(K172)=0), 1,(P172/SUM(K172)-1))),(IF((SUM(K172)=0), 0,(P172/SUM(K172)-1))))</f>
        <v>0</v>
      </c>
      <c r="AA172" s="30">
        <f t="shared" ref="AA172" si="461">Q172-L172</f>
        <v>0</v>
      </c>
      <c r="AB172" s="94">
        <f t="shared" ref="AB172" si="462">IF(Q172&gt;0,(IF((SUM(L172)=0), 1,(Q172/SUM(L172)-1))),(IF((SUM(L172)=0), 0,(Q172/SUM(L172)-1))))</f>
        <v>0</v>
      </c>
      <c r="AC172" s="194" t="s">
        <v>454</v>
      </c>
      <c r="AE172" s="8"/>
      <c r="AF172" s="8"/>
      <c r="AG172" s="8"/>
      <c r="AH172" s="8"/>
      <c r="AI172" s="8"/>
      <c r="AJ172" s="8"/>
      <c r="AL172" s="8"/>
    </row>
    <row r="173" spans="1:38" ht="78.75" customHeight="1">
      <c r="A173" s="48" t="s">
        <v>386</v>
      </c>
      <c r="B173" s="49" t="s">
        <v>387</v>
      </c>
      <c r="C173" s="50" t="s">
        <v>25</v>
      </c>
      <c r="D173" s="76">
        <f>SUM(D174)</f>
        <v>0</v>
      </c>
      <c r="E173" s="76" t="str">
        <f t="shared" ref="E173" si="463">IF(NOT(SUM(E174)=0),SUM(E174),"нд")</f>
        <v>нд</v>
      </c>
      <c r="F173" s="76">
        <f>SUM(F174)</f>
        <v>0</v>
      </c>
      <c r="G173" s="76">
        <f t="shared" ref="G173:AA173" si="464">SUM(G174)</f>
        <v>0</v>
      </c>
      <c r="H173" s="76">
        <f t="shared" si="464"/>
        <v>0</v>
      </c>
      <c r="I173" s="76">
        <f t="shared" si="464"/>
        <v>0</v>
      </c>
      <c r="J173" s="76">
        <f t="shared" si="464"/>
        <v>0</v>
      </c>
      <c r="K173" s="76">
        <f t="shared" si="464"/>
        <v>0</v>
      </c>
      <c r="L173" s="76">
        <f t="shared" si="464"/>
        <v>0</v>
      </c>
      <c r="M173" s="76">
        <f t="shared" si="464"/>
        <v>0</v>
      </c>
      <c r="N173" s="76">
        <f t="shared" si="464"/>
        <v>0</v>
      </c>
      <c r="O173" s="76">
        <f t="shared" si="464"/>
        <v>0</v>
      </c>
      <c r="P173" s="76">
        <f t="shared" si="464"/>
        <v>0</v>
      </c>
      <c r="Q173" s="76">
        <f t="shared" si="464"/>
        <v>0</v>
      </c>
      <c r="R173" s="76">
        <f t="shared" si="464"/>
        <v>0</v>
      </c>
      <c r="S173" s="76">
        <f t="shared" si="464"/>
        <v>0</v>
      </c>
      <c r="T173" s="95">
        <f t="shared" si="315"/>
        <v>0</v>
      </c>
      <c r="U173" s="76">
        <f t="shared" si="464"/>
        <v>0</v>
      </c>
      <c r="V173" s="95">
        <f t="shared" si="268"/>
        <v>0</v>
      </c>
      <c r="W173" s="76">
        <f t="shared" si="464"/>
        <v>0</v>
      </c>
      <c r="X173" s="95">
        <f t="shared" si="316"/>
        <v>0</v>
      </c>
      <c r="Y173" s="76">
        <f t="shared" si="464"/>
        <v>0</v>
      </c>
      <c r="Z173" s="95">
        <f t="shared" si="317"/>
        <v>0</v>
      </c>
      <c r="AA173" s="76">
        <f t="shared" si="464"/>
        <v>0</v>
      </c>
      <c r="AB173" s="95">
        <f t="shared" si="318"/>
        <v>0</v>
      </c>
      <c r="AC173" s="191" t="s">
        <v>435</v>
      </c>
      <c r="AE173" s="8"/>
      <c r="AF173" s="8"/>
      <c r="AG173" s="8"/>
      <c r="AH173" s="8"/>
      <c r="AI173" s="8"/>
      <c r="AJ173" s="8"/>
      <c r="AL173" s="8"/>
    </row>
    <row r="174" spans="1:38">
      <c r="A174" s="42" t="s">
        <v>26</v>
      </c>
      <c r="B174" s="42" t="s">
        <v>26</v>
      </c>
      <c r="C174" s="42" t="s">
        <v>26</v>
      </c>
      <c r="D174" s="108">
        <v>0</v>
      </c>
      <c r="E174" s="42" t="s">
        <v>26</v>
      </c>
      <c r="F174" s="108">
        <v>0</v>
      </c>
      <c r="G174" s="102">
        <f t="shared" ref="G174" si="465">D174-F174</f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f t="shared" ref="R174" si="466">G174-M174</f>
        <v>0</v>
      </c>
      <c r="S174" s="30">
        <f t="shared" ref="S174" si="467">M174-H174</f>
        <v>0</v>
      </c>
      <c r="T174" s="94">
        <f t="shared" ref="T174" si="468">IF(M174&gt;0,(IF((SUM(H174)=0), 1,(M174/SUM(H174)-1))),(IF((SUM(H174)=0), 0,(M174/SUM(H174)-1))))</f>
        <v>0</v>
      </c>
      <c r="U174" s="30">
        <f t="shared" ref="U174" si="469">N174-I174</f>
        <v>0</v>
      </c>
      <c r="V174" s="94">
        <f t="shared" si="268"/>
        <v>0</v>
      </c>
      <c r="W174" s="30">
        <f t="shared" ref="W174" si="470">O174-J174</f>
        <v>0</v>
      </c>
      <c r="X174" s="94">
        <f t="shared" ref="X174" si="471">IF(O174&gt;0,(IF((SUM(J174)=0), 1,(O174/SUM(J174)-1))),(IF((SUM(J174)=0), 0,(O174/SUM(J174)-1))))</f>
        <v>0</v>
      </c>
      <c r="Y174" s="30">
        <f t="shared" ref="Y174" si="472">P174-K174</f>
        <v>0</v>
      </c>
      <c r="Z174" s="94">
        <f t="shared" ref="Z174" si="473">IF(P174&gt;0,(IF((SUM(K174)=0), 1,(P174/SUM(K174)-1))),(IF((SUM(K174)=0), 0,(P174/SUM(K174)-1))))</f>
        <v>0</v>
      </c>
      <c r="AA174" s="30">
        <f t="shared" ref="AA174" si="474">Q174-L174</f>
        <v>0</v>
      </c>
      <c r="AB174" s="94">
        <f t="shared" ref="AB174" si="475">IF(Q174&gt;0,(IF((SUM(L174)=0), 1,(Q174/SUM(L174)-1))),(IF((SUM(L174)=0), 0,(Q174/SUM(L174)-1))))</f>
        <v>0</v>
      </c>
      <c r="AC174" s="194" t="s">
        <v>454</v>
      </c>
      <c r="AE174" s="8"/>
      <c r="AF174" s="8"/>
      <c r="AG174" s="8"/>
      <c r="AH174" s="8"/>
      <c r="AI174" s="8"/>
      <c r="AJ174" s="8"/>
      <c r="AL174" s="8"/>
    </row>
    <row r="175" spans="1:38" ht="47.25">
      <c r="A175" s="45" t="s">
        <v>388</v>
      </c>
      <c r="B175" s="46" t="s">
        <v>389</v>
      </c>
      <c r="C175" s="47" t="s">
        <v>25</v>
      </c>
      <c r="D175" s="75">
        <f t="shared" ref="D175" si="476">SUM(D176,D181)</f>
        <v>38.747</v>
      </c>
      <c r="E175" s="75">
        <f t="shared" ref="E175" si="477">IF(NOT(SUM(E176,E181)=0),SUM(E176,E181),"нд")</f>
        <v>55.691999999999993</v>
      </c>
      <c r="F175" s="75">
        <f t="shared" ref="F175" si="478">SUM(F176,F181)</f>
        <v>0.26700000000000002</v>
      </c>
      <c r="G175" s="75">
        <f t="shared" ref="G175:AA175" si="479">SUM(G176,G181)</f>
        <v>38.479999999999997</v>
      </c>
      <c r="H175" s="75">
        <f t="shared" si="479"/>
        <v>14.404</v>
      </c>
      <c r="I175" s="75">
        <f t="shared" si="479"/>
        <v>0</v>
      </c>
      <c r="J175" s="75">
        <f t="shared" si="479"/>
        <v>0</v>
      </c>
      <c r="K175" s="75">
        <f t="shared" si="479"/>
        <v>14.404</v>
      </c>
      <c r="L175" s="75">
        <f t="shared" si="479"/>
        <v>0</v>
      </c>
      <c r="M175" s="75">
        <f t="shared" si="479"/>
        <v>7.2649999999999997</v>
      </c>
      <c r="N175" s="75">
        <f t="shared" si="479"/>
        <v>0</v>
      </c>
      <c r="O175" s="75">
        <f t="shared" si="479"/>
        <v>0</v>
      </c>
      <c r="P175" s="75">
        <f t="shared" si="479"/>
        <v>7.2649999999999997</v>
      </c>
      <c r="Q175" s="75">
        <f t="shared" si="479"/>
        <v>0</v>
      </c>
      <c r="R175" s="75">
        <f t="shared" si="479"/>
        <v>26.908999999999999</v>
      </c>
      <c r="S175" s="75">
        <f t="shared" si="479"/>
        <v>-7.1390000000000002</v>
      </c>
      <c r="T175" s="97">
        <f t="shared" si="315"/>
        <v>-0.49562621494029435</v>
      </c>
      <c r="U175" s="75">
        <f t="shared" si="479"/>
        <v>0</v>
      </c>
      <c r="V175" s="97">
        <f t="shared" si="268"/>
        <v>0</v>
      </c>
      <c r="W175" s="75">
        <f t="shared" si="479"/>
        <v>0</v>
      </c>
      <c r="X175" s="97">
        <f t="shared" si="316"/>
        <v>0</v>
      </c>
      <c r="Y175" s="75">
        <f t="shared" si="479"/>
        <v>-7.1390000000000002</v>
      </c>
      <c r="Z175" s="97">
        <f t="shared" si="317"/>
        <v>-0.49562621494029435</v>
      </c>
      <c r="AA175" s="75">
        <f t="shared" si="479"/>
        <v>0</v>
      </c>
      <c r="AB175" s="97">
        <f t="shared" si="318"/>
        <v>0</v>
      </c>
      <c r="AC175" s="190" t="s">
        <v>435</v>
      </c>
      <c r="AE175" s="8"/>
      <c r="AF175" s="8"/>
      <c r="AG175" s="8"/>
      <c r="AH175" s="8"/>
      <c r="AI175" s="8"/>
      <c r="AJ175" s="8"/>
      <c r="AL175" s="8"/>
    </row>
    <row r="176" spans="1:38">
      <c r="A176" s="33" t="s">
        <v>390</v>
      </c>
      <c r="B176" s="38" t="s">
        <v>74</v>
      </c>
      <c r="C176" s="35" t="s">
        <v>25</v>
      </c>
      <c r="D176" s="19">
        <f t="shared" ref="D176" si="480">SUM(D177:D180)</f>
        <v>31.13</v>
      </c>
      <c r="E176" s="19">
        <f t="shared" ref="E176" si="481">IF(NOT(SUM(E177:E180)=0),SUM(E177:E180),"нд")</f>
        <v>40.98</v>
      </c>
      <c r="F176" s="19">
        <f t="shared" ref="F176" si="482">SUM(F177:F180)</f>
        <v>0</v>
      </c>
      <c r="G176" s="19">
        <f t="shared" ref="G176:AA176" si="483">SUM(G177:G180)</f>
        <v>31.13</v>
      </c>
      <c r="H176" s="19">
        <f t="shared" si="483"/>
        <v>7.0540000000000003</v>
      </c>
      <c r="I176" s="19">
        <f t="shared" si="483"/>
        <v>0</v>
      </c>
      <c r="J176" s="19">
        <f t="shared" si="483"/>
        <v>0</v>
      </c>
      <c r="K176" s="19">
        <f t="shared" si="483"/>
        <v>7.0540000000000003</v>
      </c>
      <c r="L176" s="19">
        <f t="shared" si="483"/>
        <v>0</v>
      </c>
      <c r="M176" s="19">
        <f t="shared" si="483"/>
        <v>0.26500000000000001</v>
      </c>
      <c r="N176" s="19">
        <f t="shared" si="483"/>
        <v>0</v>
      </c>
      <c r="O176" s="19">
        <f t="shared" si="483"/>
        <v>0</v>
      </c>
      <c r="P176" s="19">
        <f t="shared" si="483"/>
        <v>0.26500000000000001</v>
      </c>
      <c r="Q176" s="19">
        <f t="shared" si="483"/>
        <v>0</v>
      </c>
      <c r="R176" s="19">
        <f t="shared" si="483"/>
        <v>26.908999999999999</v>
      </c>
      <c r="S176" s="19">
        <f t="shared" si="483"/>
        <v>-6.7890000000000006</v>
      </c>
      <c r="T176" s="89">
        <f t="shared" si="315"/>
        <v>-0.96243266231925151</v>
      </c>
      <c r="U176" s="19">
        <f t="shared" si="483"/>
        <v>0</v>
      </c>
      <c r="V176" s="89">
        <f t="shared" si="268"/>
        <v>0</v>
      </c>
      <c r="W176" s="19">
        <f t="shared" si="483"/>
        <v>0</v>
      </c>
      <c r="X176" s="89">
        <f t="shared" si="316"/>
        <v>0</v>
      </c>
      <c r="Y176" s="19">
        <f t="shared" si="483"/>
        <v>-6.7890000000000006</v>
      </c>
      <c r="Z176" s="89">
        <f t="shared" si="317"/>
        <v>-0.96243266231925151</v>
      </c>
      <c r="AA176" s="19">
        <f t="shared" si="483"/>
        <v>0</v>
      </c>
      <c r="AB176" s="89">
        <f t="shared" si="318"/>
        <v>0</v>
      </c>
      <c r="AC176" s="188" t="s">
        <v>435</v>
      </c>
      <c r="AE176" s="8"/>
      <c r="AF176" s="8"/>
      <c r="AG176" s="8"/>
      <c r="AH176" s="8"/>
      <c r="AI176" s="8"/>
      <c r="AJ176" s="8"/>
      <c r="AL176" s="8"/>
    </row>
    <row r="177" spans="1:38" ht="47.25">
      <c r="A177" s="26" t="s">
        <v>391</v>
      </c>
      <c r="B177" s="57" t="s">
        <v>172</v>
      </c>
      <c r="C177" s="29" t="s">
        <v>173</v>
      </c>
      <c r="D177" s="109">
        <v>7.0540000000000003</v>
      </c>
      <c r="E177" s="61">
        <v>11.772</v>
      </c>
      <c r="F177" s="109">
        <v>0</v>
      </c>
      <c r="G177" s="102">
        <f t="shared" ref="G177:G180" si="484">D177-F177</f>
        <v>7.0540000000000003</v>
      </c>
      <c r="H177" s="41">
        <f t="shared" ref="H177:H213" si="485">I177+J177+K177+L177</f>
        <v>7.0540000000000003</v>
      </c>
      <c r="I177" s="29">
        <v>0</v>
      </c>
      <c r="J177" s="29">
        <v>0</v>
      </c>
      <c r="K177" s="138">
        <v>7.0540000000000003</v>
      </c>
      <c r="L177" s="29">
        <v>0</v>
      </c>
      <c r="M177" s="41">
        <f t="shared" ref="M177:M213" si="486">N177+O177+P177+Q177</f>
        <v>0.26500000000000001</v>
      </c>
      <c r="N177" s="29">
        <v>0</v>
      </c>
      <c r="O177" s="29">
        <v>0</v>
      </c>
      <c r="P177" s="138">
        <v>0.26500000000000001</v>
      </c>
      <c r="Q177" s="29">
        <v>0</v>
      </c>
      <c r="R177" s="143">
        <v>2.8330000000000002</v>
      </c>
      <c r="S177" s="30">
        <f t="shared" ref="S177:S213" si="487">M177-H177</f>
        <v>-6.7890000000000006</v>
      </c>
      <c r="T177" s="94">
        <f t="shared" si="315"/>
        <v>-0.96243266231925151</v>
      </c>
      <c r="U177" s="30">
        <f t="shared" ref="U177:U213" si="488">N177-I177</f>
        <v>0</v>
      </c>
      <c r="V177" s="94">
        <f t="shared" si="268"/>
        <v>0</v>
      </c>
      <c r="W177" s="30">
        <f t="shared" ref="W177:W213" si="489">O177-J177</f>
        <v>0</v>
      </c>
      <c r="X177" s="94">
        <f t="shared" si="316"/>
        <v>0</v>
      </c>
      <c r="Y177" s="30">
        <f t="shared" ref="Y177:Y213" si="490">P177-K177</f>
        <v>-6.7890000000000006</v>
      </c>
      <c r="Z177" s="94">
        <f t="shared" si="317"/>
        <v>-0.96243266231925151</v>
      </c>
      <c r="AA177" s="30">
        <f t="shared" ref="AA177:AA213" si="491">Q177-L177</f>
        <v>0</v>
      </c>
      <c r="AB177" s="94">
        <f t="shared" si="318"/>
        <v>0</v>
      </c>
      <c r="AC177" s="197" t="s">
        <v>457</v>
      </c>
      <c r="AE177" s="8"/>
      <c r="AF177" s="8"/>
      <c r="AG177" s="8"/>
      <c r="AH177" s="8"/>
      <c r="AI177" s="8"/>
      <c r="AJ177" s="8"/>
      <c r="AL177" s="8"/>
    </row>
    <row r="178" spans="1:38" ht="47.25">
      <c r="A178" s="26" t="s">
        <v>392</v>
      </c>
      <c r="B178" s="57" t="s">
        <v>174</v>
      </c>
      <c r="C178" s="58" t="s">
        <v>175</v>
      </c>
      <c r="D178" s="108">
        <v>6.96</v>
      </c>
      <c r="E178" s="61">
        <v>7.8120000000000003</v>
      </c>
      <c r="F178" s="108">
        <v>0</v>
      </c>
      <c r="G178" s="102">
        <f t="shared" si="484"/>
        <v>6.96</v>
      </c>
      <c r="H178" s="41">
        <f t="shared" si="485"/>
        <v>0</v>
      </c>
      <c r="I178" s="29">
        <v>0</v>
      </c>
      <c r="J178" s="29">
        <v>0</v>
      </c>
      <c r="K178" s="86">
        <v>0</v>
      </c>
      <c r="L178" s="29">
        <v>0</v>
      </c>
      <c r="M178" s="41">
        <f t="shared" si="486"/>
        <v>0</v>
      </c>
      <c r="N178" s="29">
        <v>0</v>
      </c>
      <c r="O178" s="29">
        <v>0</v>
      </c>
      <c r="P178" s="86">
        <v>0</v>
      </c>
      <c r="Q178" s="29">
        <v>0</v>
      </c>
      <c r="R178" s="109">
        <f>G178-M178</f>
        <v>6.96</v>
      </c>
      <c r="S178" s="30">
        <f t="shared" si="487"/>
        <v>0</v>
      </c>
      <c r="T178" s="94">
        <f t="shared" si="315"/>
        <v>0</v>
      </c>
      <c r="U178" s="30">
        <f t="shared" si="488"/>
        <v>0</v>
      </c>
      <c r="V178" s="94">
        <f t="shared" si="268"/>
        <v>0</v>
      </c>
      <c r="W178" s="30">
        <f t="shared" si="489"/>
        <v>0</v>
      </c>
      <c r="X178" s="94">
        <f t="shared" si="316"/>
        <v>0</v>
      </c>
      <c r="Y178" s="30">
        <f t="shared" si="490"/>
        <v>0</v>
      </c>
      <c r="Z178" s="94">
        <f t="shared" si="317"/>
        <v>0</v>
      </c>
      <c r="AA178" s="30">
        <f t="shared" si="491"/>
        <v>0</v>
      </c>
      <c r="AB178" s="94">
        <f t="shared" si="318"/>
        <v>0</v>
      </c>
      <c r="AC178" s="200" t="s">
        <v>454</v>
      </c>
      <c r="AE178" s="8"/>
      <c r="AF178" s="8"/>
      <c r="AG178" s="8"/>
      <c r="AH178" s="8"/>
      <c r="AI178" s="8"/>
      <c r="AJ178" s="8"/>
      <c r="AL178" s="8"/>
    </row>
    <row r="179" spans="1:38" ht="31.5" customHeight="1">
      <c r="A179" s="26" t="s">
        <v>393</v>
      </c>
      <c r="B179" s="57" t="s">
        <v>176</v>
      </c>
      <c r="C179" s="58" t="s">
        <v>177</v>
      </c>
      <c r="D179" s="108">
        <v>10.186</v>
      </c>
      <c r="E179" s="101">
        <v>13.561</v>
      </c>
      <c r="F179" s="108">
        <v>0</v>
      </c>
      <c r="G179" s="102">
        <f t="shared" si="484"/>
        <v>10.186</v>
      </c>
      <c r="H179" s="41">
        <f t="shared" si="485"/>
        <v>0</v>
      </c>
      <c r="I179" s="29">
        <v>0</v>
      </c>
      <c r="J179" s="29">
        <v>0</v>
      </c>
      <c r="K179" s="86">
        <v>0</v>
      </c>
      <c r="L179" s="29">
        <v>0</v>
      </c>
      <c r="M179" s="41">
        <f t="shared" si="486"/>
        <v>0</v>
      </c>
      <c r="N179" s="29">
        <v>0</v>
      </c>
      <c r="O179" s="29">
        <v>0</v>
      </c>
      <c r="P179" s="86">
        <v>0</v>
      </c>
      <c r="Q179" s="29">
        <v>0</v>
      </c>
      <c r="R179" s="109">
        <f>G179-M179</f>
        <v>10.186</v>
      </c>
      <c r="S179" s="30">
        <f t="shared" si="487"/>
        <v>0</v>
      </c>
      <c r="T179" s="94">
        <f t="shared" si="315"/>
        <v>0</v>
      </c>
      <c r="U179" s="30">
        <f t="shared" si="488"/>
        <v>0</v>
      </c>
      <c r="V179" s="94">
        <f t="shared" si="268"/>
        <v>0</v>
      </c>
      <c r="W179" s="30">
        <f t="shared" si="489"/>
        <v>0</v>
      </c>
      <c r="X179" s="94">
        <f t="shared" si="316"/>
        <v>0</v>
      </c>
      <c r="Y179" s="30">
        <f t="shared" si="490"/>
        <v>0</v>
      </c>
      <c r="Z179" s="94">
        <f t="shared" si="317"/>
        <v>0</v>
      </c>
      <c r="AA179" s="30">
        <f t="shared" si="491"/>
        <v>0</v>
      </c>
      <c r="AB179" s="94">
        <f t="shared" si="318"/>
        <v>0</v>
      </c>
      <c r="AC179" s="200" t="s">
        <v>454</v>
      </c>
      <c r="AE179" s="8"/>
      <c r="AF179" s="8"/>
      <c r="AG179" s="8"/>
      <c r="AH179" s="8"/>
      <c r="AI179" s="8"/>
      <c r="AJ179" s="8"/>
      <c r="AL179" s="8"/>
    </row>
    <row r="180" spans="1:38" ht="47.25">
      <c r="A180" s="26" t="s">
        <v>394</v>
      </c>
      <c r="B180" s="57" t="s">
        <v>395</v>
      </c>
      <c r="C180" s="58" t="s">
        <v>396</v>
      </c>
      <c r="D180" s="108">
        <v>6.93</v>
      </c>
      <c r="E180" s="131">
        <v>7.835</v>
      </c>
      <c r="F180" s="108">
        <v>0</v>
      </c>
      <c r="G180" s="102">
        <f t="shared" si="484"/>
        <v>6.93</v>
      </c>
      <c r="H180" s="41">
        <f t="shared" si="485"/>
        <v>0</v>
      </c>
      <c r="I180" s="29">
        <v>0</v>
      </c>
      <c r="J180" s="29">
        <v>0</v>
      </c>
      <c r="K180" s="86">
        <v>0</v>
      </c>
      <c r="L180" s="29">
        <v>0</v>
      </c>
      <c r="M180" s="41">
        <f t="shared" si="486"/>
        <v>0</v>
      </c>
      <c r="N180" s="29">
        <v>0</v>
      </c>
      <c r="O180" s="29">
        <v>0</v>
      </c>
      <c r="P180" s="86">
        <v>0</v>
      </c>
      <c r="Q180" s="29">
        <v>0</v>
      </c>
      <c r="R180" s="109">
        <f>G180-M180</f>
        <v>6.93</v>
      </c>
      <c r="S180" s="30">
        <f t="shared" si="487"/>
        <v>0</v>
      </c>
      <c r="T180" s="94">
        <f t="shared" si="315"/>
        <v>0</v>
      </c>
      <c r="U180" s="30">
        <f t="shared" si="488"/>
        <v>0</v>
      </c>
      <c r="V180" s="94">
        <f t="shared" si="268"/>
        <v>0</v>
      </c>
      <c r="W180" s="30">
        <f t="shared" si="489"/>
        <v>0</v>
      </c>
      <c r="X180" s="94">
        <f t="shared" si="316"/>
        <v>0</v>
      </c>
      <c r="Y180" s="30">
        <f t="shared" si="490"/>
        <v>0</v>
      </c>
      <c r="Z180" s="94">
        <f t="shared" si="317"/>
        <v>0</v>
      </c>
      <c r="AA180" s="30">
        <f t="shared" si="491"/>
        <v>0</v>
      </c>
      <c r="AB180" s="94">
        <f t="shared" si="318"/>
        <v>0</v>
      </c>
      <c r="AC180" s="200" t="s">
        <v>454</v>
      </c>
      <c r="AE180" s="8"/>
      <c r="AF180" s="8"/>
      <c r="AG180" s="8"/>
      <c r="AH180" s="8"/>
      <c r="AI180" s="8"/>
      <c r="AJ180" s="8"/>
      <c r="AL180" s="8"/>
    </row>
    <row r="181" spans="1:38">
      <c r="A181" s="71" t="s">
        <v>397</v>
      </c>
      <c r="B181" s="24" t="s">
        <v>31</v>
      </c>
      <c r="C181" s="17" t="s">
        <v>25</v>
      </c>
      <c r="D181" s="18">
        <f t="shared" ref="D181" si="492">SUM(D182)</f>
        <v>7.617</v>
      </c>
      <c r="E181" s="17">
        <f t="shared" ref="E181" si="493">IF(NOT(SUM(E182)=0),SUM(E182),"нд")</f>
        <v>14.712</v>
      </c>
      <c r="F181" s="18">
        <f t="shared" ref="F181" si="494">SUM(F182)</f>
        <v>0.26700000000000002</v>
      </c>
      <c r="G181" s="18">
        <f t="shared" ref="G181:AA181" si="495">SUM(G182)</f>
        <v>7.35</v>
      </c>
      <c r="H181" s="18">
        <f t="shared" si="495"/>
        <v>7.35</v>
      </c>
      <c r="I181" s="18">
        <f t="shared" si="495"/>
        <v>0</v>
      </c>
      <c r="J181" s="18">
        <f t="shared" si="495"/>
        <v>0</v>
      </c>
      <c r="K181" s="18">
        <f t="shared" si="495"/>
        <v>7.35</v>
      </c>
      <c r="L181" s="18">
        <f t="shared" si="495"/>
        <v>0</v>
      </c>
      <c r="M181" s="18">
        <f t="shared" si="495"/>
        <v>7</v>
      </c>
      <c r="N181" s="18">
        <f t="shared" si="495"/>
        <v>0</v>
      </c>
      <c r="O181" s="18">
        <f t="shared" si="495"/>
        <v>0</v>
      </c>
      <c r="P181" s="18">
        <f t="shared" si="495"/>
        <v>7</v>
      </c>
      <c r="Q181" s="18">
        <f t="shared" si="495"/>
        <v>0</v>
      </c>
      <c r="R181" s="18">
        <f t="shared" si="495"/>
        <v>0</v>
      </c>
      <c r="S181" s="18">
        <f t="shared" si="495"/>
        <v>-0.34999999999999964</v>
      </c>
      <c r="T181" s="88">
        <f t="shared" si="315"/>
        <v>-4.7619047619047561E-2</v>
      </c>
      <c r="U181" s="18">
        <f t="shared" si="495"/>
        <v>0</v>
      </c>
      <c r="V181" s="88">
        <f t="shared" si="268"/>
        <v>0</v>
      </c>
      <c r="W181" s="18">
        <f t="shared" si="495"/>
        <v>0</v>
      </c>
      <c r="X181" s="88">
        <f t="shared" si="316"/>
        <v>0</v>
      </c>
      <c r="Y181" s="18">
        <f t="shared" si="495"/>
        <v>-0.34999999999999964</v>
      </c>
      <c r="Z181" s="88">
        <f t="shared" si="317"/>
        <v>-4.7619047619047561E-2</v>
      </c>
      <c r="AA181" s="18">
        <f t="shared" si="495"/>
        <v>0</v>
      </c>
      <c r="AB181" s="88">
        <f t="shared" si="318"/>
        <v>0</v>
      </c>
      <c r="AC181" s="196" t="s">
        <v>435</v>
      </c>
      <c r="AE181" s="8"/>
      <c r="AF181" s="8"/>
      <c r="AG181" s="8"/>
      <c r="AH181" s="8"/>
      <c r="AI181" s="8"/>
      <c r="AJ181" s="8"/>
      <c r="AL181" s="8"/>
    </row>
    <row r="182" spans="1:38" s="8" customFormat="1" ht="69.75" customHeight="1">
      <c r="A182" s="37" t="s">
        <v>398</v>
      </c>
      <c r="B182" s="60" t="s">
        <v>399</v>
      </c>
      <c r="C182" s="72" t="s">
        <v>400</v>
      </c>
      <c r="D182" s="109">
        <v>7.617</v>
      </c>
      <c r="E182" s="61">
        <v>14.712</v>
      </c>
      <c r="F182" s="109">
        <v>0.26700000000000002</v>
      </c>
      <c r="G182" s="82">
        <f t="shared" ref="G182" si="496">D182-F182</f>
        <v>7.35</v>
      </c>
      <c r="H182" s="107">
        <f t="shared" si="485"/>
        <v>7.35</v>
      </c>
      <c r="I182" s="108">
        <v>0</v>
      </c>
      <c r="J182" s="108">
        <v>0</v>
      </c>
      <c r="K182" s="138">
        <v>7.35</v>
      </c>
      <c r="L182" s="108">
        <v>0</v>
      </c>
      <c r="M182" s="107">
        <f t="shared" si="486"/>
        <v>7</v>
      </c>
      <c r="N182" s="108">
        <v>0</v>
      </c>
      <c r="O182" s="108">
        <v>0</v>
      </c>
      <c r="P182" s="138">
        <v>7</v>
      </c>
      <c r="Q182" s="108">
        <v>0</v>
      </c>
      <c r="R182" s="109">
        <v>0</v>
      </c>
      <c r="S182" s="134">
        <f t="shared" si="487"/>
        <v>-0.34999999999999964</v>
      </c>
      <c r="T182" s="135">
        <f t="shared" si="315"/>
        <v>-4.7619047619047561E-2</v>
      </c>
      <c r="U182" s="134">
        <f t="shared" si="488"/>
        <v>0</v>
      </c>
      <c r="V182" s="135">
        <f t="shared" si="268"/>
        <v>0</v>
      </c>
      <c r="W182" s="134">
        <f t="shared" si="489"/>
        <v>0</v>
      </c>
      <c r="X182" s="135">
        <f t="shared" si="316"/>
        <v>0</v>
      </c>
      <c r="Y182" s="134">
        <f t="shared" si="490"/>
        <v>-0.34999999999999964</v>
      </c>
      <c r="Z182" s="135">
        <f t="shared" si="317"/>
        <v>-4.7619047619047561E-2</v>
      </c>
      <c r="AA182" s="134">
        <f t="shared" si="491"/>
        <v>0</v>
      </c>
      <c r="AB182" s="135">
        <f t="shared" si="318"/>
        <v>0</v>
      </c>
      <c r="AC182" s="197" t="s">
        <v>456</v>
      </c>
    </row>
    <row r="183" spans="1:38" ht="47.25">
      <c r="A183" s="45" t="s">
        <v>401</v>
      </c>
      <c r="B183" s="46" t="s">
        <v>402</v>
      </c>
      <c r="C183" s="47" t="s">
        <v>25</v>
      </c>
      <c r="D183" s="75">
        <f t="shared" ref="D183" si="497">SUM(D184)</f>
        <v>0</v>
      </c>
      <c r="E183" s="75" t="str">
        <f t="shared" ref="E183" si="498">IF(NOT(SUM(E184)=0),SUM(E184),"нд")</f>
        <v>нд</v>
      </c>
      <c r="F183" s="75">
        <f t="shared" ref="F183" si="499">SUM(F184)</f>
        <v>0</v>
      </c>
      <c r="G183" s="75">
        <f t="shared" ref="G183:AA183" si="500">SUM(G184)</f>
        <v>0</v>
      </c>
      <c r="H183" s="75">
        <f t="shared" si="500"/>
        <v>0</v>
      </c>
      <c r="I183" s="75">
        <f t="shared" si="500"/>
        <v>0</v>
      </c>
      <c r="J183" s="75">
        <f t="shared" si="500"/>
        <v>0</v>
      </c>
      <c r="K183" s="75">
        <f t="shared" si="500"/>
        <v>0</v>
      </c>
      <c r="L183" s="75">
        <f t="shared" si="500"/>
        <v>0</v>
      </c>
      <c r="M183" s="75">
        <f t="shared" si="500"/>
        <v>0</v>
      </c>
      <c r="N183" s="75">
        <f t="shared" si="500"/>
        <v>0</v>
      </c>
      <c r="O183" s="75">
        <f t="shared" si="500"/>
        <v>0</v>
      </c>
      <c r="P183" s="75">
        <f t="shared" si="500"/>
        <v>0</v>
      </c>
      <c r="Q183" s="75">
        <f t="shared" si="500"/>
        <v>0</v>
      </c>
      <c r="R183" s="75">
        <f t="shared" si="500"/>
        <v>0</v>
      </c>
      <c r="S183" s="75">
        <f t="shared" si="500"/>
        <v>0</v>
      </c>
      <c r="T183" s="97">
        <f t="shared" si="315"/>
        <v>0</v>
      </c>
      <c r="U183" s="75">
        <f t="shared" si="500"/>
        <v>0</v>
      </c>
      <c r="V183" s="97">
        <f t="shared" si="268"/>
        <v>0</v>
      </c>
      <c r="W183" s="75">
        <f t="shared" si="500"/>
        <v>0</v>
      </c>
      <c r="X183" s="97">
        <f t="shared" si="316"/>
        <v>0</v>
      </c>
      <c r="Y183" s="75">
        <f t="shared" si="500"/>
        <v>0</v>
      </c>
      <c r="Z183" s="97">
        <f t="shared" si="317"/>
        <v>0</v>
      </c>
      <c r="AA183" s="75">
        <f t="shared" si="500"/>
        <v>0</v>
      </c>
      <c r="AB183" s="97">
        <f t="shared" si="318"/>
        <v>0</v>
      </c>
      <c r="AC183" s="190" t="s">
        <v>435</v>
      </c>
      <c r="AE183" s="8"/>
      <c r="AF183" s="8"/>
      <c r="AG183" s="8"/>
      <c r="AH183" s="8"/>
      <c r="AI183" s="8"/>
      <c r="AJ183" s="8"/>
      <c r="AL183" s="8"/>
    </row>
    <row r="184" spans="1:38">
      <c r="A184" s="42" t="s">
        <v>26</v>
      </c>
      <c r="B184" s="42" t="s">
        <v>26</v>
      </c>
      <c r="C184" s="42" t="s">
        <v>26</v>
      </c>
      <c r="D184" s="108">
        <v>0</v>
      </c>
      <c r="E184" s="42" t="s">
        <v>26</v>
      </c>
      <c r="F184" s="108">
        <v>0</v>
      </c>
      <c r="G184" s="102">
        <f t="shared" ref="G184" si="501">D184-F184</f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f t="shared" ref="R184" si="502">G184-M184</f>
        <v>0</v>
      </c>
      <c r="S184" s="30">
        <f t="shared" ref="S184" si="503">M184-H184</f>
        <v>0</v>
      </c>
      <c r="T184" s="94">
        <f t="shared" si="315"/>
        <v>0</v>
      </c>
      <c r="U184" s="30">
        <f t="shared" ref="U184" si="504">N184-I184</f>
        <v>0</v>
      </c>
      <c r="V184" s="94">
        <f t="shared" si="268"/>
        <v>0</v>
      </c>
      <c r="W184" s="30">
        <f t="shared" ref="W184" si="505">O184-J184</f>
        <v>0</v>
      </c>
      <c r="X184" s="94">
        <f t="shared" si="316"/>
        <v>0</v>
      </c>
      <c r="Y184" s="30">
        <f t="shared" ref="Y184" si="506">P184-K184</f>
        <v>0</v>
      </c>
      <c r="Z184" s="94">
        <f t="shared" si="317"/>
        <v>0</v>
      </c>
      <c r="AA184" s="30">
        <f t="shared" ref="AA184" si="507">Q184-L184</f>
        <v>0</v>
      </c>
      <c r="AB184" s="94">
        <f t="shared" si="318"/>
        <v>0</v>
      </c>
      <c r="AC184" s="194" t="s">
        <v>454</v>
      </c>
      <c r="AE184" s="8"/>
      <c r="AF184" s="8"/>
      <c r="AG184" s="8"/>
      <c r="AH184" s="8"/>
      <c r="AI184" s="8"/>
      <c r="AJ184" s="8"/>
      <c r="AL184" s="8"/>
    </row>
    <row r="185" spans="1:38" ht="31.5">
      <c r="A185" s="45" t="s">
        <v>403</v>
      </c>
      <c r="B185" s="46" t="s">
        <v>404</v>
      </c>
      <c r="C185" s="47" t="s">
        <v>25</v>
      </c>
      <c r="D185" s="75">
        <f>SUM(D186,D203)</f>
        <v>21.783000000000001</v>
      </c>
      <c r="E185" s="75" t="str">
        <f>IF(NOT(SUM(E186,E203)=0),SUM(E186,E203),"нд")</f>
        <v>нд</v>
      </c>
      <c r="F185" s="75">
        <f t="shared" ref="F185:S185" si="508">SUM(F186,F203)</f>
        <v>10.917999999999999</v>
      </c>
      <c r="G185" s="75">
        <f t="shared" si="508"/>
        <v>10.864999999999998</v>
      </c>
      <c r="H185" s="75">
        <f t="shared" si="508"/>
        <v>5.694</v>
      </c>
      <c r="I185" s="75">
        <f t="shared" si="508"/>
        <v>0</v>
      </c>
      <c r="J185" s="75">
        <f t="shared" si="508"/>
        <v>0</v>
      </c>
      <c r="K185" s="75">
        <f t="shared" si="508"/>
        <v>5.694</v>
      </c>
      <c r="L185" s="75">
        <f t="shared" si="508"/>
        <v>0</v>
      </c>
      <c r="M185" s="75">
        <f t="shared" si="508"/>
        <v>5.3500000000000005</v>
      </c>
      <c r="N185" s="75">
        <f t="shared" si="508"/>
        <v>0</v>
      </c>
      <c r="O185" s="75">
        <f t="shared" si="508"/>
        <v>0</v>
      </c>
      <c r="P185" s="75">
        <f t="shared" si="508"/>
        <v>5.3500000000000005</v>
      </c>
      <c r="Q185" s="75">
        <f t="shared" si="508"/>
        <v>0</v>
      </c>
      <c r="R185" s="75">
        <f t="shared" si="508"/>
        <v>6.444</v>
      </c>
      <c r="S185" s="75">
        <f t="shared" si="508"/>
        <v>-0.34399999999999942</v>
      </c>
      <c r="T185" s="97">
        <f t="shared" si="315"/>
        <v>-6.0414471373375411E-2</v>
      </c>
      <c r="U185" s="75">
        <f>SUM(U186,U203)</f>
        <v>0</v>
      </c>
      <c r="V185" s="97">
        <f t="shared" si="268"/>
        <v>0</v>
      </c>
      <c r="W185" s="75">
        <f>SUM(W186,W203)</f>
        <v>0</v>
      </c>
      <c r="X185" s="97">
        <f t="shared" si="316"/>
        <v>0</v>
      </c>
      <c r="Y185" s="75">
        <f>SUM(Y186,Y203)</f>
        <v>-0.34399999999999942</v>
      </c>
      <c r="Z185" s="97">
        <f t="shared" si="317"/>
        <v>-6.0414471373375411E-2</v>
      </c>
      <c r="AA185" s="75">
        <f>SUM(AA186,AA203)</f>
        <v>0</v>
      </c>
      <c r="AB185" s="97">
        <f t="shared" si="318"/>
        <v>0</v>
      </c>
      <c r="AC185" s="190" t="s">
        <v>435</v>
      </c>
      <c r="AE185" s="8"/>
      <c r="AF185" s="8"/>
      <c r="AG185" s="8"/>
      <c r="AH185" s="8"/>
      <c r="AI185" s="8"/>
      <c r="AJ185" s="8"/>
      <c r="AL185" s="8"/>
    </row>
    <row r="186" spans="1:38">
      <c r="A186" s="48" t="s">
        <v>405</v>
      </c>
      <c r="B186" s="49" t="s">
        <v>406</v>
      </c>
      <c r="C186" s="50" t="s">
        <v>25</v>
      </c>
      <c r="D186" s="76">
        <f>SUM(D187,D198)</f>
        <v>2.5060000000000002</v>
      </c>
      <c r="E186" s="76" t="str">
        <f>IF(NOT(SUM(E187,E198)=0),SUM(E187,E198),"нд")</f>
        <v>нд</v>
      </c>
      <c r="F186" s="76">
        <f t="shared" ref="F186:S186" si="509">SUM(F187,F198)</f>
        <v>1.492</v>
      </c>
      <c r="G186" s="76">
        <f t="shared" si="509"/>
        <v>1.014</v>
      </c>
      <c r="H186" s="76">
        <f t="shared" si="509"/>
        <v>1.014</v>
      </c>
      <c r="I186" s="76">
        <f t="shared" si="509"/>
        <v>0</v>
      </c>
      <c r="J186" s="76">
        <f t="shared" si="509"/>
        <v>0</v>
      </c>
      <c r="K186" s="76">
        <f t="shared" si="509"/>
        <v>1.014</v>
      </c>
      <c r="L186" s="76">
        <f t="shared" si="509"/>
        <v>0</v>
      </c>
      <c r="M186" s="76">
        <f t="shared" si="509"/>
        <v>6.7000000000000004E-2</v>
      </c>
      <c r="N186" s="76">
        <f t="shared" si="509"/>
        <v>0</v>
      </c>
      <c r="O186" s="76">
        <f t="shared" si="509"/>
        <v>0</v>
      </c>
      <c r="P186" s="76">
        <f t="shared" si="509"/>
        <v>6.7000000000000004E-2</v>
      </c>
      <c r="Q186" s="76">
        <f t="shared" si="509"/>
        <v>0</v>
      </c>
      <c r="R186" s="76">
        <f t="shared" si="509"/>
        <v>1.2729999999999999</v>
      </c>
      <c r="S186" s="76">
        <f t="shared" si="509"/>
        <v>-0.94700000000000006</v>
      </c>
      <c r="T186" s="95">
        <f t="shared" si="315"/>
        <v>-0.93392504930966469</v>
      </c>
      <c r="U186" s="76">
        <f>SUM(U187,U198)</f>
        <v>0</v>
      </c>
      <c r="V186" s="95">
        <f t="shared" si="268"/>
        <v>0</v>
      </c>
      <c r="W186" s="76">
        <f>SUM(W187,W198)</f>
        <v>0</v>
      </c>
      <c r="X186" s="95">
        <f t="shared" si="316"/>
        <v>0</v>
      </c>
      <c r="Y186" s="76">
        <f>SUM(Y187,Y198)</f>
        <v>-0.94700000000000006</v>
      </c>
      <c r="Z186" s="95">
        <f t="shared" si="317"/>
        <v>-0.93392504930966469</v>
      </c>
      <c r="AA186" s="76">
        <f>SUM(AA187,AA198)</f>
        <v>0</v>
      </c>
      <c r="AB186" s="95">
        <f t="shared" si="318"/>
        <v>0</v>
      </c>
      <c r="AC186" s="191" t="s">
        <v>435</v>
      </c>
      <c r="AE186" s="8"/>
      <c r="AF186" s="8"/>
      <c r="AG186" s="8"/>
      <c r="AH186" s="8"/>
      <c r="AI186" s="8"/>
      <c r="AJ186" s="8"/>
      <c r="AL186" s="8"/>
    </row>
    <row r="187" spans="1:38">
      <c r="A187" s="23" t="s">
        <v>407</v>
      </c>
      <c r="B187" s="24" t="s">
        <v>31</v>
      </c>
      <c r="C187" s="17" t="s">
        <v>25</v>
      </c>
      <c r="D187" s="18">
        <f t="shared" ref="D187" si="510">SUM(D188:D197)</f>
        <v>1.504</v>
      </c>
      <c r="E187" s="17" t="str">
        <f>IF(NOT(SUM(E188:E197)=0),SUM(E188:E197),"нд")</f>
        <v>нд</v>
      </c>
      <c r="F187" s="18">
        <f t="shared" ref="F187" si="511">SUM(F188:F197)</f>
        <v>0.49</v>
      </c>
      <c r="G187" s="18">
        <f t="shared" ref="G187:AA187" si="512">SUM(G188:G197)</f>
        <v>1.014</v>
      </c>
      <c r="H187" s="18">
        <f t="shared" si="512"/>
        <v>1.014</v>
      </c>
      <c r="I187" s="18">
        <f t="shared" si="512"/>
        <v>0</v>
      </c>
      <c r="J187" s="18">
        <f t="shared" si="512"/>
        <v>0</v>
      </c>
      <c r="K187" s="18">
        <f t="shared" si="512"/>
        <v>1.014</v>
      </c>
      <c r="L187" s="18">
        <f t="shared" si="512"/>
        <v>0</v>
      </c>
      <c r="M187" s="18">
        <f t="shared" si="512"/>
        <v>6.7000000000000004E-2</v>
      </c>
      <c r="N187" s="18">
        <f t="shared" si="512"/>
        <v>0</v>
      </c>
      <c r="O187" s="18">
        <f t="shared" si="512"/>
        <v>0</v>
      </c>
      <c r="P187" s="18">
        <f t="shared" si="512"/>
        <v>6.7000000000000004E-2</v>
      </c>
      <c r="Q187" s="18">
        <f t="shared" si="512"/>
        <v>0</v>
      </c>
      <c r="R187" s="18">
        <f t="shared" si="512"/>
        <v>1.2729999999999999</v>
      </c>
      <c r="S187" s="18">
        <f t="shared" si="512"/>
        <v>-0.94700000000000006</v>
      </c>
      <c r="T187" s="88">
        <f t="shared" si="315"/>
        <v>-0.93392504930966469</v>
      </c>
      <c r="U187" s="18">
        <f t="shared" si="512"/>
        <v>0</v>
      </c>
      <c r="V187" s="88">
        <f t="shared" si="268"/>
        <v>0</v>
      </c>
      <c r="W187" s="18">
        <f t="shared" si="512"/>
        <v>0</v>
      </c>
      <c r="X187" s="88">
        <f t="shared" si="316"/>
        <v>0</v>
      </c>
      <c r="Y187" s="18">
        <f t="shared" si="512"/>
        <v>-0.94700000000000006</v>
      </c>
      <c r="Z187" s="88">
        <f t="shared" si="317"/>
        <v>-0.93392504930966469</v>
      </c>
      <c r="AA187" s="18">
        <f t="shared" si="512"/>
        <v>0</v>
      </c>
      <c r="AB187" s="88">
        <f t="shared" si="318"/>
        <v>0</v>
      </c>
      <c r="AC187" s="196" t="s">
        <v>435</v>
      </c>
      <c r="AE187" s="8"/>
      <c r="AF187" s="8"/>
      <c r="AG187" s="8"/>
      <c r="AH187" s="8"/>
      <c r="AI187" s="8"/>
      <c r="AJ187" s="8"/>
      <c r="AL187" s="8"/>
    </row>
    <row r="188" spans="1:38" ht="31.5">
      <c r="A188" s="73" t="s">
        <v>408</v>
      </c>
      <c r="B188" s="32" t="s">
        <v>128</v>
      </c>
      <c r="C188" s="28" t="s">
        <v>129</v>
      </c>
      <c r="D188" s="108">
        <v>2.5999999999999999E-2</v>
      </c>
      <c r="E188" s="108" t="s">
        <v>26</v>
      </c>
      <c r="F188" s="108">
        <v>2.5999999999999999E-2</v>
      </c>
      <c r="G188" s="102">
        <f t="shared" ref="G188:G197" si="513">D188-F188</f>
        <v>0</v>
      </c>
      <c r="H188" s="41">
        <f t="shared" si="485"/>
        <v>0</v>
      </c>
      <c r="I188" s="29">
        <v>0</v>
      </c>
      <c r="J188" s="29">
        <v>0</v>
      </c>
      <c r="K188" s="86">
        <v>0</v>
      </c>
      <c r="L188" s="29">
        <v>0</v>
      </c>
      <c r="M188" s="41">
        <f t="shared" si="486"/>
        <v>0</v>
      </c>
      <c r="N188" s="29">
        <v>0</v>
      </c>
      <c r="O188" s="29">
        <v>0</v>
      </c>
      <c r="P188" s="86">
        <v>0</v>
      </c>
      <c r="Q188" s="29">
        <v>0</v>
      </c>
      <c r="R188" s="105">
        <f>G188-M188</f>
        <v>0</v>
      </c>
      <c r="S188" s="30">
        <f t="shared" si="487"/>
        <v>0</v>
      </c>
      <c r="T188" s="94">
        <f t="shared" si="315"/>
        <v>0</v>
      </c>
      <c r="U188" s="30">
        <f t="shared" si="488"/>
        <v>0</v>
      </c>
      <c r="V188" s="94">
        <f t="shared" si="268"/>
        <v>0</v>
      </c>
      <c r="W188" s="30">
        <f t="shared" si="489"/>
        <v>0</v>
      </c>
      <c r="X188" s="94">
        <f t="shared" si="316"/>
        <v>0</v>
      </c>
      <c r="Y188" s="30">
        <f t="shared" si="490"/>
        <v>0</v>
      </c>
      <c r="Z188" s="94">
        <f t="shared" si="317"/>
        <v>0</v>
      </c>
      <c r="AA188" s="30">
        <f t="shared" si="491"/>
        <v>0</v>
      </c>
      <c r="AB188" s="94">
        <f t="shared" si="318"/>
        <v>0</v>
      </c>
      <c r="AC188" s="194"/>
      <c r="AE188" s="8"/>
      <c r="AF188" s="8"/>
      <c r="AG188" s="8"/>
      <c r="AH188" s="8"/>
      <c r="AI188" s="8"/>
      <c r="AJ188" s="8"/>
      <c r="AL188" s="8"/>
    </row>
    <row r="189" spans="1:38" ht="31.5">
      <c r="A189" s="73" t="s">
        <v>409</v>
      </c>
      <c r="B189" s="32" t="s">
        <v>130</v>
      </c>
      <c r="C189" s="28" t="s">
        <v>131</v>
      </c>
      <c r="D189" s="108">
        <v>0</v>
      </c>
      <c r="E189" s="108" t="s">
        <v>26</v>
      </c>
      <c r="F189" s="108">
        <v>0</v>
      </c>
      <c r="G189" s="102">
        <f t="shared" si="513"/>
        <v>0</v>
      </c>
      <c r="H189" s="41">
        <f t="shared" si="485"/>
        <v>0</v>
      </c>
      <c r="I189" s="29">
        <v>0</v>
      </c>
      <c r="J189" s="29">
        <v>0</v>
      </c>
      <c r="K189" s="86">
        <v>0</v>
      </c>
      <c r="L189" s="29">
        <v>0</v>
      </c>
      <c r="M189" s="41">
        <f t="shared" si="486"/>
        <v>0</v>
      </c>
      <c r="N189" s="29">
        <v>0</v>
      </c>
      <c r="O189" s="29">
        <v>0</v>
      </c>
      <c r="P189" s="86">
        <v>0</v>
      </c>
      <c r="Q189" s="29">
        <v>0</v>
      </c>
      <c r="R189" s="105">
        <f>G189-M189</f>
        <v>0</v>
      </c>
      <c r="S189" s="30">
        <f t="shared" si="487"/>
        <v>0</v>
      </c>
      <c r="T189" s="94">
        <f t="shared" si="315"/>
        <v>0</v>
      </c>
      <c r="U189" s="30">
        <f t="shared" si="488"/>
        <v>0</v>
      </c>
      <c r="V189" s="94">
        <f t="shared" si="268"/>
        <v>0</v>
      </c>
      <c r="W189" s="30">
        <f t="shared" si="489"/>
        <v>0</v>
      </c>
      <c r="X189" s="94">
        <f t="shared" si="316"/>
        <v>0</v>
      </c>
      <c r="Y189" s="30">
        <f t="shared" si="490"/>
        <v>0</v>
      </c>
      <c r="Z189" s="94">
        <f t="shared" si="317"/>
        <v>0</v>
      </c>
      <c r="AA189" s="30">
        <f t="shared" si="491"/>
        <v>0</v>
      </c>
      <c r="AB189" s="94">
        <f t="shared" si="318"/>
        <v>0</v>
      </c>
      <c r="AC189" s="200"/>
      <c r="AE189" s="8"/>
      <c r="AF189" s="8"/>
      <c r="AG189" s="8"/>
      <c r="AH189" s="8"/>
      <c r="AI189" s="8"/>
      <c r="AJ189" s="8"/>
      <c r="AL189" s="8"/>
    </row>
    <row r="190" spans="1:38" ht="31.5" customHeight="1">
      <c r="A190" s="73" t="s">
        <v>410</v>
      </c>
      <c r="B190" s="32" t="s">
        <v>132</v>
      </c>
      <c r="C190" s="28" t="s">
        <v>133</v>
      </c>
      <c r="D190" s="108">
        <v>3.5000000000000003E-2</v>
      </c>
      <c r="E190" s="108" t="s">
        <v>26</v>
      </c>
      <c r="F190" s="108">
        <v>3.5000000000000003E-2</v>
      </c>
      <c r="G190" s="102">
        <f t="shared" si="513"/>
        <v>0</v>
      </c>
      <c r="H190" s="41">
        <f t="shared" si="485"/>
        <v>0</v>
      </c>
      <c r="I190" s="29">
        <v>0</v>
      </c>
      <c r="J190" s="29">
        <v>0</v>
      </c>
      <c r="K190" s="86">
        <v>0</v>
      </c>
      <c r="L190" s="29">
        <v>0</v>
      </c>
      <c r="M190" s="41">
        <f t="shared" si="486"/>
        <v>0</v>
      </c>
      <c r="N190" s="29">
        <v>0</v>
      </c>
      <c r="O190" s="29">
        <v>0</v>
      </c>
      <c r="P190" s="86">
        <v>0</v>
      </c>
      <c r="Q190" s="29">
        <v>0</v>
      </c>
      <c r="R190" s="105">
        <f>G190-M190</f>
        <v>0</v>
      </c>
      <c r="S190" s="30">
        <f t="shared" si="487"/>
        <v>0</v>
      </c>
      <c r="T190" s="94">
        <f t="shared" si="315"/>
        <v>0</v>
      </c>
      <c r="U190" s="30">
        <f t="shared" si="488"/>
        <v>0</v>
      </c>
      <c r="V190" s="94">
        <f t="shared" si="268"/>
        <v>0</v>
      </c>
      <c r="W190" s="30">
        <f t="shared" si="489"/>
        <v>0</v>
      </c>
      <c r="X190" s="94">
        <f t="shared" si="316"/>
        <v>0</v>
      </c>
      <c r="Y190" s="30">
        <f t="shared" si="490"/>
        <v>0</v>
      </c>
      <c r="Z190" s="94">
        <f t="shared" si="317"/>
        <v>0</v>
      </c>
      <c r="AA190" s="30">
        <f t="shared" si="491"/>
        <v>0</v>
      </c>
      <c r="AB190" s="94">
        <f t="shared" si="318"/>
        <v>0</v>
      </c>
      <c r="AC190" s="194"/>
      <c r="AE190" s="8"/>
      <c r="AF190" s="8"/>
      <c r="AG190" s="8"/>
      <c r="AH190" s="8"/>
      <c r="AI190" s="8"/>
      <c r="AJ190" s="8"/>
      <c r="AL190" s="8"/>
    </row>
    <row r="191" spans="1:38" ht="31.5">
      <c r="A191" s="73" t="s">
        <v>411</v>
      </c>
      <c r="B191" s="32" t="s">
        <v>134</v>
      </c>
      <c r="C191" s="28" t="s">
        <v>135</v>
      </c>
      <c r="D191" s="108">
        <v>0</v>
      </c>
      <c r="E191" s="108" t="s">
        <v>26</v>
      </c>
      <c r="F191" s="108">
        <v>0</v>
      </c>
      <c r="G191" s="102">
        <f t="shared" si="513"/>
        <v>0</v>
      </c>
      <c r="H191" s="41">
        <f t="shared" si="485"/>
        <v>0</v>
      </c>
      <c r="I191" s="29">
        <v>0</v>
      </c>
      <c r="J191" s="29">
        <v>0</v>
      </c>
      <c r="K191" s="86">
        <v>0</v>
      </c>
      <c r="L191" s="29">
        <v>0</v>
      </c>
      <c r="M191" s="41">
        <f t="shared" si="486"/>
        <v>0</v>
      </c>
      <c r="N191" s="29">
        <v>0</v>
      </c>
      <c r="O191" s="29">
        <v>0</v>
      </c>
      <c r="P191" s="86">
        <v>0</v>
      </c>
      <c r="Q191" s="29">
        <v>0</v>
      </c>
      <c r="R191" s="105">
        <f>G191-M191</f>
        <v>0</v>
      </c>
      <c r="S191" s="30">
        <f t="shared" si="487"/>
        <v>0</v>
      </c>
      <c r="T191" s="94">
        <f t="shared" si="315"/>
        <v>0</v>
      </c>
      <c r="U191" s="30">
        <f t="shared" si="488"/>
        <v>0</v>
      </c>
      <c r="V191" s="94">
        <f t="shared" si="268"/>
        <v>0</v>
      </c>
      <c r="W191" s="30">
        <f t="shared" si="489"/>
        <v>0</v>
      </c>
      <c r="X191" s="94">
        <f t="shared" si="316"/>
        <v>0</v>
      </c>
      <c r="Y191" s="30">
        <f t="shared" si="490"/>
        <v>0</v>
      </c>
      <c r="Z191" s="94">
        <f t="shared" si="317"/>
        <v>0</v>
      </c>
      <c r="AA191" s="30">
        <f t="shared" si="491"/>
        <v>0</v>
      </c>
      <c r="AB191" s="94">
        <f t="shared" si="318"/>
        <v>0</v>
      </c>
      <c r="AC191" s="200"/>
      <c r="AE191" s="8"/>
      <c r="AF191" s="8"/>
      <c r="AG191" s="8"/>
      <c r="AH191" s="8"/>
      <c r="AI191" s="8"/>
      <c r="AJ191" s="8"/>
      <c r="AL191" s="8"/>
    </row>
    <row r="192" spans="1:38" s="103" customFormat="1" ht="31.5">
      <c r="A192" s="74" t="s">
        <v>412</v>
      </c>
      <c r="B192" s="59" t="s">
        <v>136</v>
      </c>
      <c r="C192" s="66" t="s">
        <v>137</v>
      </c>
      <c r="D192" s="108">
        <v>0.27200000000000002</v>
      </c>
      <c r="E192" s="81" t="s">
        <v>26</v>
      </c>
      <c r="F192" s="108">
        <v>0.27200000000000002</v>
      </c>
      <c r="G192" s="80">
        <f t="shared" si="513"/>
        <v>0</v>
      </c>
      <c r="H192" s="84">
        <f t="shared" si="485"/>
        <v>0</v>
      </c>
      <c r="I192" s="81">
        <v>0</v>
      </c>
      <c r="J192" s="81">
        <v>0</v>
      </c>
      <c r="K192" s="85">
        <v>0</v>
      </c>
      <c r="L192" s="81">
        <v>0</v>
      </c>
      <c r="M192" s="84">
        <f t="shared" si="486"/>
        <v>0</v>
      </c>
      <c r="N192" s="81">
        <v>0</v>
      </c>
      <c r="O192" s="81">
        <v>0</v>
      </c>
      <c r="P192" s="85">
        <v>0</v>
      </c>
      <c r="Q192" s="81">
        <v>0</v>
      </c>
      <c r="R192" s="81">
        <v>0</v>
      </c>
      <c r="S192" s="92">
        <f t="shared" si="487"/>
        <v>0</v>
      </c>
      <c r="T192" s="93">
        <f t="shared" si="315"/>
        <v>0</v>
      </c>
      <c r="U192" s="92">
        <f t="shared" si="488"/>
        <v>0</v>
      </c>
      <c r="V192" s="93">
        <f t="shared" si="268"/>
        <v>0</v>
      </c>
      <c r="W192" s="92">
        <f t="shared" si="489"/>
        <v>0</v>
      </c>
      <c r="X192" s="93">
        <f t="shared" si="316"/>
        <v>0</v>
      </c>
      <c r="Y192" s="92">
        <f t="shared" si="490"/>
        <v>0</v>
      </c>
      <c r="Z192" s="93">
        <f t="shared" si="317"/>
        <v>0</v>
      </c>
      <c r="AA192" s="92">
        <f t="shared" si="491"/>
        <v>0</v>
      </c>
      <c r="AB192" s="93">
        <f t="shared" si="318"/>
        <v>0</v>
      </c>
      <c r="AC192" s="194"/>
    </row>
    <row r="193" spans="1:38" ht="31.5">
      <c r="A193" s="73" t="s">
        <v>413</v>
      </c>
      <c r="B193" s="32" t="s">
        <v>138</v>
      </c>
      <c r="C193" s="28" t="s">
        <v>139</v>
      </c>
      <c r="D193" s="108">
        <v>0</v>
      </c>
      <c r="E193" s="108" t="s">
        <v>26</v>
      </c>
      <c r="F193" s="108">
        <v>0</v>
      </c>
      <c r="G193" s="102">
        <f t="shared" si="513"/>
        <v>0</v>
      </c>
      <c r="H193" s="41">
        <f t="shared" si="485"/>
        <v>0</v>
      </c>
      <c r="I193" s="29">
        <v>0</v>
      </c>
      <c r="J193" s="29">
        <v>0</v>
      </c>
      <c r="K193" s="86">
        <v>0</v>
      </c>
      <c r="L193" s="29">
        <v>0</v>
      </c>
      <c r="M193" s="41">
        <f t="shared" si="486"/>
        <v>0</v>
      </c>
      <c r="N193" s="29">
        <v>0</v>
      </c>
      <c r="O193" s="29">
        <v>0</v>
      </c>
      <c r="P193" s="86">
        <v>0</v>
      </c>
      <c r="Q193" s="29">
        <v>0</v>
      </c>
      <c r="R193" s="105">
        <f>G193-M193</f>
        <v>0</v>
      </c>
      <c r="S193" s="30">
        <f t="shared" si="487"/>
        <v>0</v>
      </c>
      <c r="T193" s="94">
        <f t="shared" si="315"/>
        <v>0</v>
      </c>
      <c r="U193" s="30">
        <f t="shared" si="488"/>
        <v>0</v>
      </c>
      <c r="V193" s="94">
        <f t="shared" si="268"/>
        <v>0</v>
      </c>
      <c r="W193" s="30">
        <f t="shared" si="489"/>
        <v>0</v>
      </c>
      <c r="X193" s="94">
        <f t="shared" si="316"/>
        <v>0</v>
      </c>
      <c r="Y193" s="30">
        <f t="shared" si="490"/>
        <v>0</v>
      </c>
      <c r="Z193" s="94">
        <f t="shared" si="317"/>
        <v>0</v>
      </c>
      <c r="AA193" s="30">
        <f t="shared" si="491"/>
        <v>0</v>
      </c>
      <c r="AB193" s="94">
        <f t="shared" si="318"/>
        <v>0</v>
      </c>
      <c r="AC193" s="200" t="s">
        <v>454</v>
      </c>
      <c r="AE193" s="8"/>
      <c r="AF193" s="8"/>
      <c r="AG193" s="8"/>
      <c r="AH193" s="8"/>
      <c r="AI193" s="8"/>
      <c r="AJ193" s="8"/>
      <c r="AL193" s="8"/>
    </row>
    <row r="194" spans="1:38" s="103" customFormat="1" ht="31.5" customHeight="1">
      <c r="A194" s="74" t="s">
        <v>414</v>
      </c>
      <c r="B194" s="59" t="s">
        <v>140</v>
      </c>
      <c r="C194" s="66" t="s">
        <v>141</v>
      </c>
      <c r="D194" s="108">
        <v>0.157</v>
      </c>
      <c r="E194" s="81" t="s">
        <v>26</v>
      </c>
      <c r="F194" s="108">
        <v>0.157</v>
      </c>
      <c r="G194" s="80">
        <f t="shared" si="513"/>
        <v>0</v>
      </c>
      <c r="H194" s="84">
        <f t="shared" si="485"/>
        <v>0</v>
      </c>
      <c r="I194" s="81">
        <v>0</v>
      </c>
      <c r="J194" s="81">
        <v>0</v>
      </c>
      <c r="K194" s="85">
        <v>0</v>
      </c>
      <c r="L194" s="81">
        <v>0</v>
      </c>
      <c r="M194" s="84">
        <f t="shared" si="486"/>
        <v>0</v>
      </c>
      <c r="N194" s="81">
        <v>0</v>
      </c>
      <c r="O194" s="81">
        <v>0</v>
      </c>
      <c r="P194" s="85">
        <v>0</v>
      </c>
      <c r="Q194" s="81">
        <v>0</v>
      </c>
      <c r="R194" s="81">
        <v>0</v>
      </c>
      <c r="S194" s="92">
        <f t="shared" si="487"/>
        <v>0</v>
      </c>
      <c r="T194" s="93">
        <f t="shared" si="315"/>
        <v>0</v>
      </c>
      <c r="U194" s="92">
        <f t="shared" si="488"/>
        <v>0</v>
      </c>
      <c r="V194" s="93">
        <f t="shared" si="268"/>
        <v>0</v>
      </c>
      <c r="W194" s="92">
        <f t="shared" si="489"/>
        <v>0</v>
      </c>
      <c r="X194" s="93">
        <f t="shared" si="316"/>
        <v>0</v>
      </c>
      <c r="Y194" s="92">
        <f t="shared" si="490"/>
        <v>0</v>
      </c>
      <c r="Z194" s="93">
        <f t="shared" si="317"/>
        <v>0</v>
      </c>
      <c r="AA194" s="92">
        <f t="shared" si="491"/>
        <v>0</v>
      </c>
      <c r="AB194" s="93">
        <f t="shared" si="318"/>
        <v>0</v>
      </c>
      <c r="AC194" s="194" t="s">
        <v>454</v>
      </c>
    </row>
    <row r="195" spans="1:38" ht="31.5">
      <c r="A195" s="73" t="s">
        <v>415</v>
      </c>
      <c r="B195" s="32" t="s">
        <v>142</v>
      </c>
      <c r="C195" s="28" t="s">
        <v>143</v>
      </c>
      <c r="D195" s="108">
        <v>0</v>
      </c>
      <c r="E195" s="108" t="s">
        <v>26</v>
      </c>
      <c r="F195" s="108">
        <v>0</v>
      </c>
      <c r="G195" s="102">
        <f t="shared" si="513"/>
        <v>0</v>
      </c>
      <c r="H195" s="41">
        <f t="shared" si="485"/>
        <v>0</v>
      </c>
      <c r="I195" s="29">
        <v>0</v>
      </c>
      <c r="J195" s="29">
        <v>0</v>
      </c>
      <c r="K195" s="86">
        <v>0</v>
      </c>
      <c r="L195" s="29">
        <v>0</v>
      </c>
      <c r="M195" s="41">
        <f t="shared" si="486"/>
        <v>0</v>
      </c>
      <c r="N195" s="29">
        <v>0</v>
      </c>
      <c r="O195" s="29">
        <v>0</v>
      </c>
      <c r="P195" s="86">
        <v>0</v>
      </c>
      <c r="Q195" s="29">
        <v>0</v>
      </c>
      <c r="R195" s="105">
        <f>G195-M195</f>
        <v>0</v>
      </c>
      <c r="S195" s="30">
        <f t="shared" si="487"/>
        <v>0</v>
      </c>
      <c r="T195" s="94">
        <f t="shared" si="315"/>
        <v>0</v>
      </c>
      <c r="U195" s="30">
        <f t="shared" si="488"/>
        <v>0</v>
      </c>
      <c r="V195" s="94">
        <f t="shared" si="268"/>
        <v>0</v>
      </c>
      <c r="W195" s="30">
        <f t="shared" si="489"/>
        <v>0</v>
      </c>
      <c r="X195" s="94">
        <f t="shared" si="316"/>
        <v>0</v>
      </c>
      <c r="Y195" s="30">
        <f t="shared" si="490"/>
        <v>0</v>
      </c>
      <c r="Z195" s="94">
        <f t="shared" si="317"/>
        <v>0</v>
      </c>
      <c r="AA195" s="30">
        <f t="shared" si="491"/>
        <v>0</v>
      </c>
      <c r="AB195" s="94">
        <f t="shared" si="318"/>
        <v>0</v>
      </c>
      <c r="AC195" s="200" t="s">
        <v>454</v>
      </c>
      <c r="AE195" s="8"/>
      <c r="AF195" s="8"/>
      <c r="AG195" s="8"/>
      <c r="AH195" s="8"/>
      <c r="AI195" s="8"/>
      <c r="AJ195" s="8"/>
      <c r="AL195" s="8"/>
    </row>
    <row r="196" spans="1:38" ht="36" customHeight="1">
      <c r="A196" s="73" t="s">
        <v>416</v>
      </c>
      <c r="B196" s="27" t="s">
        <v>144</v>
      </c>
      <c r="C196" s="108" t="s">
        <v>145</v>
      </c>
      <c r="D196" s="108">
        <v>0</v>
      </c>
      <c r="E196" s="108" t="s">
        <v>26</v>
      </c>
      <c r="F196" s="108">
        <v>0</v>
      </c>
      <c r="G196" s="102">
        <f t="shared" ref="G196" si="514">D196-F196</f>
        <v>0</v>
      </c>
      <c r="H196" s="107">
        <f t="shared" ref="H196" si="515">I196+J196+K196+L196</f>
        <v>0</v>
      </c>
      <c r="I196" s="108">
        <v>0</v>
      </c>
      <c r="J196" s="108">
        <v>0</v>
      </c>
      <c r="K196" s="86">
        <v>0</v>
      </c>
      <c r="L196" s="108">
        <v>0</v>
      </c>
      <c r="M196" s="107">
        <f t="shared" ref="M196" si="516">N196+O196+P196+Q196</f>
        <v>0</v>
      </c>
      <c r="N196" s="108">
        <v>0</v>
      </c>
      <c r="O196" s="108">
        <v>0</v>
      </c>
      <c r="P196" s="86">
        <v>0</v>
      </c>
      <c r="Q196" s="108">
        <v>0</v>
      </c>
      <c r="R196" s="108">
        <f>G196-M196</f>
        <v>0</v>
      </c>
      <c r="S196" s="30">
        <f t="shared" ref="S196" si="517">M196-H196</f>
        <v>0</v>
      </c>
      <c r="T196" s="94">
        <f t="shared" ref="T196" si="518">IF(M196&gt;0,(IF((SUM(H196)=0), 1,(M196/SUM(H196)-1))),(IF((SUM(H196)=0), 0,(M196/SUM(H196)-1))))</f>
        <v>0</v>
      </c>
      <c r="U196" s="30">
        <f t="shared" ref="U196" si="519">N196-I196</f>
        <v>0</v>
      </c>
      <c r="V196" s="94">
        <f t="shared" ref="V196" si="520">IF(N196&gt;0,(IF((SUM(I196)=0), 1,(N196/SUM(I196)-1))),(IF((SUM(I196)=0), 0,(N196/SUM(I196)-1))))</f>
        <v>0</v>
      </c>
      <c r="W196" s="30">
        <f t="shared" ref="W196" si="521">O196-J196</f>
        <v>0</v>
      </c>
      <c r="X196" s="94">
        <f t="shared" ref="X196" si="522">IF(O196&gt;0,(IF((SUM(J196)=0), 1,(O196/SUM(J196)-1))),(IF((SUM(J196)=0), 0,(O196/SUM(J196)-1))))</f>
        <v>0</v>
      </c>
      <c r="Y196" s="30">
        <f t="shared" ref="Y196" si="523">P196-K196</f>
        <v>0</v>
      </c>
      <c r="Z196" s="94">
        <f t="shared" ref="Z196" si="524">IF(P196&gt;0,(IF((SUM(K196)=0), 1,(P196/SUM(K196)-1))),(IF((SUM(K196)=0), 0,(P196/SUM(K196)-1))))</f>
        <v>0</v>
      </c>
      <c r="AA196" s="30">
        <f t="shared" ref="AA196" si="525">Q196-L196</f>
        <v>0</v>
      </c>
      <c r="AB196" s="94">
        <f t="shared" ref="AB196" si="526">IF(Q196&gt;0,(IF((SUM(L196)=0), 1,(Q196/SUM(L196)-1))),(IF((SUM(L196)=0), 0,(Q196/SUM(L196)-1))))</f>
        <v>0</v>
      </c>
      <c r="AC196" s="200" t="s">
        <v>454</v>
      </c>
      <c r="AE196" s="8"/>
      <c r="AF196" s="8"/>
      <c r="AG196" s="8"/>
      <c r="AH196" s="8"/>
      <c r="AI196" s="8"/>
      <c r="AJ196" s="8"/>
      <c r="AL196" s="8"/>
    </row>
    <row r="197" spans="1:38" ht="39.75" customHeight="1">
      <c r="A197" s="123" t="s">
        <v>449</v>
      </c>
      <c r="B197" s="124" t="s">
        <v>450</v>
      </c>
      <c r="C197" s="125" t="s">
        <v>451</v>
      </c>
      <c r="D197" s="109">
        <v>1.014</v>
      </c>
      <c r="E197" s="131" t="s">
        <v>26</v>
      </c>
      <c r="F197" s="109">
        <v>0</v>
      </c>
      <c r="G197" s="102">
        <f t="shared" si="513"/>
        <v>1.014</v>
      </c>
      <c r="H197" s="41">
        <f t="shared" si="485"/>
        <v>1.014</v>
      </c>
      <c r="I197" s="29">
        <v>0</v>
      </c>
      <c r="J197" s="29">
        <v>0</v>
      </c>
      <c r="K197" s="137">
        <v>1.014</v>
      </c>
      <c r="L197" s="29">
        <v>0</v>
      </c>
      <c r="M197" s="41">
        <f t="shared" si="486"/>
        <v>6.7000000000000004E-2</v>
      </c>
      <c r="N197" s="29">
        <v>0</v>
      </c>
      <c r="O197" s="29">
        <v>0</v>
      </c>
      <c r="P197" s="137">
        <v>6.7000000000000004E-2</v>
      </c>
      <c r="Q197" s="29">
        <v>0</v>
      </c>
      <c r="R197" s="142">
        <v>1.2729999999999999</v>
      </c>
      <c r="S197" s="30">
        <f t="shared" si="487"/>
        <v>-0.94700000000000006</v>
      </c>
      <c r="T197" s="94">
        <f t="shared" si="315"/>
        <v>-0.93392504930966469</v>
      </c>
      <c r="U197" s="30">
        <f t="shared" si="488"/>
        <v>0</v>
      </c>
      <c r="V197" s="94">
        <f t="shared" si="268"/>
        <v>0</v>
      </c>
      <c r="W197" s="30">
        <f t="shared" si="489"/>
        <v>0</v>
      </c>
      <c r="X197" s="94">
        <f t="shared" si="316"/>
        <v>0</v>
      </c>
      <c r="Y197" s="30">
        <f t="shared" si="490"/>
        <v>-0.94700000000000006</v>
      </c>
      <c r="Z197" s="94">
        <f t="shared" si="317"/>
        <v>-0.93392504930966469</v>
      </c>
      <c r="AA197" s="30">
        <f t="shared" si="491"/>
        <v>0</v>
      </c>
      <c r="AB197" s="94">
        <f t="shared" si="318"/>
        <v>0</v>
      </c>
      <c r="AC197" s="201" t="s">
        <v>458</v>
      </c>
      <c r="AE197" s="8"/>
      <c r="AF197" s="8"/>
      <c r="AG197" s="8"/>
      <c r="AH197" s="8"/>
      <c r="AI197" s="8"/>
      <c r="AJ197" s="8"/>
      <c r="AL197" s="8"/>
    </row>
    <row r="198" spans="1:38">
      <c r="A198" s="33" t="s">
        <v>417</v>
      </c>
      <c r="B198" s="38" t="s">
        <v>74</v>
      </c>
      <c r="C198" s="35" t="s">
        <v>25</v>
      </c>
      <c r="D198" s="19">
        <f t="shared" ref="D198" si="527">SUM(D199:D202)</f>
        <v>1.002</v>
      </c>
      <c r="E198" s="19" t="str">
        <f t="shared" ref="E198" si="528">IF(NOT(SUM(E199:E202)=0),SUM(E199:E202),"нд")</f>
        <v>нд</v>
      </c>
      <c r="F198" s="19">
        <f t="shared" ref="F198" si="529">SUM(F199:F202)</f>
        <v>1.002</v>
      </c>
      <c r="G198" s="19">
        <f t="shared" ref="G198:AA198" si="530">SUM(G199:G202)</f>
        <v>0</v>
      </c>
      <c r="H198" s="19">
        <f t="shared" si="530"/>
        <v>0</v>
      </c>
      <c r="I198" s="19">
        <f t="shared" si="530"/>
        <v>0</v>
      </c>
      <c r="J198" s="19">
        <f t="shared" si="530"/>
        <v>0</v>
      </c>
      <c r="K198" s="19">
        <f t="shared" si="530"/>
        <v>0</v>
      </c>
      <c r="L198" s="19">
        <f t="shared" si="530"/>
        <v>0</v>
      </c>
      <c r="M198" s="19">
        <f t="shared" si="530"/>
        <v>0</v>
      </c>
      <c r="N198" s="19">
        <f t="shared" si="530"/>
        <v>0</v>
      </c>
      <c r="O198" s="19">
        <f t="shared" si="530"/>
        <v>0</v>
      </c>
      <c r="P198" s="19">
        <f t="shared" si="530"/>
        <v>0</v>
      </c>
      <c r="Q198" s="19">
        <f t="shared" si="530"/>
        <v>0</v>
      </c>
      <c r="R198" s="19">
        <f t="shared" si="530"/>
        <v>0</v>
      </c>
      <c r="S198" s="19">
        <f t="shared" si="530"/>
        <v>0</v>
      </c>
      <c r="T198" s="89">
        <f t="shared" si="315"/>
        <v>0</v>
      </c>
      <c r="U198" s="19">
        <f t="shared" si="530"/>
        <v>0</v>
      </c>
      <c r="V198" s="89">
        <f t="shared" si="268"/>
        <v>0</v>
      </c>
      <c r="W198" s="19">
        <f t="shared" si="530"/>
        <v>0</v>
      </c>
      <c r="X198" s="89">
        <f t="shared" si="316"/>
        <v>0</v>
      </c>
      <c r="Y198" s="19">
        <f t="shared" si="530"/>
        <v>0</v>
      </c>
      <c r="Z198" s="89">
        <f t="shared" si="317"/>
        <v>0</v>
      </c>
      <c r="AA198" s="19">
        <f t="shared" si="530"/>
        <v>0</v>
      </c>
      <c r="AB198" s="89">
        <f t="shared" si="318"/>
        <v>0</v>
      </c>
      <c r="AC198" s="188" t="s">
        <v>435</v>
      </c>
      <c r="AE198" s="8"/>
      <c r="AF198" s="8"/>
      <c r="AG198" s="8"/>
      <c r="AH198" s="8"/>
      <c r="AI198" s="8"/>
      <c r="AJ198" s="8"/>
      <c r="AL198" s="8"/>
    </row>
    <row r="199" spans="1:38" ht="47.25">
      <c r="A199" s="73" t="s">
        <v>418</v>
      </c>
      <c r="B199" s="32" t="s">
        <v>146</v>
      </c>
      <c r="C199" s="28" t="s">
        <v>147</v>
      </c>
      <c r="D199" s="108">
        <v>0.20200000000000001</v>
      </c>
      <c r="E199" s="108" t="s">
        <v>26</v>
      </c>
      <c r="F199" s="108">
        <v>0.20200000000000001</v>
      </c>
      <c r="G199" s="102">
        <f t="shared" ref="G199:G202" si="531">D199-F199</f>
        <v>0</v>
      </c>
      <c r="H199" s="41">
        <f t="shared" si="485"/>
        <v>0</v>
      </c>
      <c r="I199" s="29">
        <v>0</v>
      </c>
      <c r="J199" s="29">
        <v>0</v>
      </c>
      <c r="K199" s="86">
        <v>0</v>
      </c>
      <c r="L199" s="29">
        <v>0</v>
      </c>
      <c r="M199" s="41">
        <f t="shared" si="486"/>
        <v>0</v>
      </c>
      <c r="N199" s="29">
        <v>0</v>
      </c>
      <c r="O199" s="29">
        <v>0</v>
      </c>
      <c r="P199" s="86">
        <v>0</v>
      </c>
      <c r="Q199" s="29">
        <v>0</v>
      </c>
      <c r="R199" s="105">
        <f>G199-M199</f>
        <v>0</v>
      </c>
      <c r="S199" s="30">
        <f t="shared" si="487"/>
        <v>0</v>
      </c>
      <c r="T199" s="94">
        <f t="shared" si="315"/>
        <v>0</v>
      </c>
      <c r="U199" s="30">
        <f t="shared" si="488"/>
        <v>0</v>
      </c>
      <c r="V199" s="94">
        <f t="shared" si="268"/>
        <v>0</v>
      </c>
      <c r="W199" s="30">
        <f t="shared" si="489"/>
        <v>0</v>
      </c>
      <c r="X199" s="94">
        <f t="shared" si="316"/>
        <v>0</v>
      </c>
      <c r="Y199" s="30">
        <f t="shared" si="490"/>
        <v>0</v>
      </c>
      <c r="Z199" s="94">
        <f t="shared" si="317"/>
        <v>0</v>
      </c>
      <c r="AA199" s="30">
        <f t="shared" si="491"/>
        <v>0</v>
      </c>
      <c r="AB199" s="94">
        <f t="shared" si="318"/>
        <v>0</v>
      </c>
      <c r="AC199" s="194" t="s">
        <v>454</v>
      </c>
      <c r="AE199" s="8"/>
      <c r="AF199" s="8"/>
      <c r="AG199" s="8"/>
      <c r="AH199" s="8"/>
      <c r="AI199" s="8"/>
      <c r="AJ199" s="8"/>
      <c r="AL199" s="8"/>
    </row>
    <row r="200" spans="1:38" ht="31.5" customHeight="1">
      <c r="A200" s="73" t="s">
        <v>419</v>
      </c>
      <c r="B200" s="32" t="s">
        <v>148</v>
      </c>
      <c r="C200" s="28" t="s">
        <v>149</v>
      </c>
      <c r="D200" s="108">
        <v>0.51500000000000001</v>
      </c>
      <c r="E200" s="108" t="s">
        <v>26</v>
      </c>
      <c r="F200" s="108">
        <v>0.51500000000000001</v>
      </c>
      <c r="G200" s="102">
        <f t="shared" si="531"/>
        <v>0</v>
      </c>
      <c r="H200" s="41">
        <f t="shared" si="485"/>
        <v>0</v>
      </c>
      <c r="I200" s="29">
        <v>0</v>
      </c>
      <c r="J200" s="29">
        <v>0</v>
      </c>
      <c r="K200" s="86">
        <v>0</v>
      </c>
      <c r="L200" s="29">
        <v>0</v>
      </c>
      <c r="M200" s="41">
        <f t="shared" si="486"/>
        <v>0</v>
      </c>
      <c r="N200" s="29">
        <v>0</v>
      </c>
      <c r="O200" s="29">
        <v>0</v>
      </c>
      <c r="P200" s="86">
        <v>0</v>
      </c>
      <c r="Q200" s="29">
        <v>0</v>
      </c>
      <c r="R200" s="105">
        <f>G200-M200</f>
        <v>0</v>
      </c>
      <c r="S200" s="30">
        <f t="shared" si="487"/>
        <v>0</v>
      </c>
      <c r="T200" s="94">
        <f t="shared" si="315"/>
        <v>0</v>
      </c>
      <c r="U200" s="30">
        <f t="shared" si="488"/>
        <v>0</v>
      </c>
      <c r="V200" s="94">
        <f t="shared" si="268"/>
        <v>0</v>
      </c>
      <c r="W200" s="30">
        <f t="shared" si="489"/>
        <v>0</v>
      </c>
      <c r="X200" s="94">
        <f t="shared" si="316"/>
        <v>0</v>
      </c>
      <c r="Y200" s="30">
        <f t="shared" si="490"/>
        <v>0</v>
      </c>
      <c r="Z200" s="94">
        <f t="shared" si="317"/>
        <v>0</v>
      </c>
      <c r="AA200" s="30">
        <f t="shared" si="491"/>
        <v>0</v>
      </c>
      <c r="AB200" s="94">
        <f t="shared" si="318"/>
        <v>0</v>
      </c>
      <c r="AC200" s="194" t="s">
        <v>454</v>
      </c>
      <c r="AE200" s="8"/>
      <c r="AF200" s="8"/>
      <c r="AG200" s="8"/>
      <c r="AH200" s="8"/>
      <c r="AI200" s="8"/>
      <c r="AJ200" s="8"/>
      <c r="AL200" s="8"/>
    </row>
    <row r="201" spans="1:38" ht="47.25">
      <c r="A201" s="73" t="s">
        <v>420</v>
      </c>
      <c r="B201" s="32" t="s">
        <v>150</v>
      </c>
      <c r="C201" s="28" t="s">
        <v>151</v>
      </c>
      <c r="D201" s="108">
        <v>0.12</v>
      </c>
      <c r="E201" s="108" t="s">
        <v>26</v>
      </c>
      <c r="F201" s="108">
        <v>0.12</v>
      </c>
      <c r="G201" s="102">
        <f t="shared" si="531"/>
        <v>0</v>
      </c>
      <c r="H201" s="41">
        <f t="shared" si="485"/>
        <v>0</v>
      </c>
      <c r="I201" s="29">
        <v>0</v>
      </c>
      <c r="J201" s="29">
        <v>0</v>
      </c>
      <c r="K201" s="86">
        <v>0</v>
      </c>
      <c r="L201" s="29">
        <v>0</v>
      </c>
      <c r="M201" s="41">
        <f t="shared" si="486"/>
        <v>0</v>
      </c>
      <c r="N201" s="29">
        <v>0</v>
      </c>
      <c r="O201" s="29">
        <v>0</v>
      </c>
      <c r="P201" s="86">
        <v>0</v>
      </c>
      <c r="Q201" s="29">
        <v>0</v>
      </c>
      <c r="R201" s="105">
        <f>G201-M201</f>
        <v>0</v>
      </c>
      <c r="S201" s="30">
        <f t="shared" si="487"/>
        <v>0</v>
      </c>
      <c r="T201" s="94">
        <f t="shared" si="315"/>
        <v>0</v>
      </c>
      <c r="U201" s="30">
        <f t="shared" si="488"/>
        <v>0</v>
      </c>
      <c r="V201" s="94">
        <f t="shared" si="268"/>
        <v>0</v>
      </c>
      <c r="W201" s="30">
        <f t="shared" si="489"/>
        <v>0</v>
      </c>
      <c r="X201" s="94">
        <f t="shared" si="316"/>
        <v>0</v>
      </c>
      <c r="Y201" s="30">
        <f t="shared" si="490"/>
        <v>0</v>
      </c>
      <c r="Z201" s="94">
        <f t="shared" si="317"/>
        <v>0</v>
      </c>
      <c r="AA201" s="30">
        <f t="shared" si="491"/>
        <v>0</v>
      </c>
      <c r="AB201" s="94">
        <f t="shared" si="318"/>
        <v>0</v>
      </c>
      <c r="AC201" s="194" t="s">
        <v>454</v>
      </c>
      <c r="AE201" s="8"/>
      <c r="AF201" s="8"/>
      <c r="AG201" s="8"/>
      <c r="AH201" s="8"/>
      <c r="AI201" s="8"/>
      <c r="AJ201" s="8"/>
      <c r="AL201" s="8"/>
    </row>
    <row r="202" spans="1:38" ht="31.5" customHeight="1">
      <c r="A202" s="73" t="s">
        <v>421</v>
      </c>
      <c r="B202" s="32" t="s">
        <v>152</v>
      </c>
      <c r="C202" s="28" t="s">
        <v>153</v>
      </c>
      <c r="D202" s="108">
        <v>0.16500000000000001</v>
      </c>
      <c r="E202" s="108" t="s">
        <v>26</v>
      </c>
      <c r="F202" s="108">
        <v>0.16500000000000001</v>
      </c>
      <c r="G202" s="102">
        <f t="shared" si="531"/>
        <v>0</v>
      </c>
      <c r="H202" s="41">
        <f t="shared" si="485"/>
        <v>0</v>
      </c>
      <c r="I202" s="29">
        <v>0</v>
      </c>
      <c r="J202" s="29">
        <v>0</v>
      </c>
      <c r="K202" s="86">
        <v>0</v>
      </c>
      <c r="L202" s="29">
        <v>0</v>
      </c>
      <c r="M202" s="41">
        <f t="shared" si="486"/>
        <v>0</v>
      </c>
      <c r="N202" s="29">
        <v>0</v>
      </c>
      <c r="O202" s="29">
        <v>0</v>
      </c>
      <c r="P202" s="86">
        <v>0</v>
      </c>
      <c r="Q202" s="29">
        <v>0</v>
      </c>
      <c r="R202" s="105">
        <f>G202-M202</f>
        <v>0</v>
      </c>
      <c r="S202" s="30">
        <f t="shared" si="487"/>
        <v>0</v>
      </c>
      <c r="T202" s="94">
        <f t="shared" si="315"/>
        <v>0</v>
      </c>
      <c r="U202" s="30">
        <f t="shared" si="488"/>
        <v>0</v>
      </c>
      <c r="V202" s="94">
        <f t="shared" si="268"/>
        <v>0</v>
      </c>
      <c r="W202" s="30">
        <f t="shared" si="489"/>
        <v>0</v>
      </c>
      <c r="X202" s="94">
        <f t="shared" si="316"/>
        <v>0</v>
      </c>
      <c r="Y202" s="30">
        <f t="shared" si="490"/>
        <v>0</v>
      </c>
      <c r="Z202" s="94">
        <f t="shared" si="317"/>
        <v>0</v>
      </c>
      <c r="AA202" s="30">
        <f t="shared" si="491"/>
        <v>0</v>
      </c>
      <c r="AB202" s="94">
        <f t="shared" si="318"/>
        <v>0</v>
      </c>
      <c r="AC202" s="194" t="s">
        <v>454</v>
      </c>
      <c r="AE202" s="8"/>
      <c r="AF202" s="8"/>
      <c r="AG202" s="8"/>
      <c r="AH202" s="8"/>
      <c r="AI202" s="8"/>
      <c r="AJ202" s="8"/>
      <c r="AL202" s="8"/>
    </row>
    <row r="203" spans="1:38">
      <c r="A203" s="48" t="s">
        <v>422</v>
      </c>
      <c r="B203" s="49" t="s">
        <v>154</v>
      </c>
      <c r="C203" s="50" t="s">
        <v>25</v>
      </c>
      <c r="D203" s="76">
        <f>SUM(D204,D210)</f>
        <v>19.277000000000001</v>
      </c>
      <c r="E203" s="76" t="str">
        <f t="shared" ref="E203" si="532">IF(NOT(SUM(E204,E210)=0),SUM(E204,E210),"нд")</f>
        <v>нд</v>
      </c>
      <c r="F203" s="76">
        <f>SUM(F204,F210)</f>
        <v>9.4260000000000002</v>
      </c>
      <c r="G203" s="76">
        <f t="shared" ref="G203:AA203" si="533">SUM(G204,G210)</f>
        <v>9.8509999999999991</v>
      </c>
      <c r="H203" s="76">
        <f t="shared" si="533"/>
        <v>4.68</v>
      </c>
      <c r="I203" s="76">
        <f t="shared" si="533"/>
        <v>0</v>
      </c>
      <c r="J203" s="76">
        <f t="shared" si="533"/>
        <v>0</v>
      </c>
      <c r="K203" s="76">
        <f t="shared" si="533"/>
        <v>4.68</v>
      </c>
      <c r="L203" s="76">
        <f t="shared" si="533"/>
        <v>0</v>
      </c>
      <c r="M203" s="76">
        <f t="shared" si="533"/>
        <v>5.2830000000000004</v>
      </c>
      <c r="N203" s="76">
        <f t="shared" si="533"/>
        <v>0</v>
      </c>
      <c r="O203" s="76">
        <f t="shared" si="533"/>
        <v>0</v>
      </c>
      <c r="P203" s="76">
        <f t="shared" si="533"/>
        <v>5.2830000000000004</v>
      </c>
      <c r="Q203" s="76">
        <f t="shared" si="533"/>
        <v>0</v>
      </c>
      <c r="R203" s="76">
        <f t="shared" si="533"/>
        <v>5.1710000000000003</v>
      </c>
      <c r="S203" s="76">
        <f t="shared" si="533"/>
        <v>0.60300000000000065</v>
      </c>
      <c r="T203" s="95">
        <f t="shared" si="315"/>
        <v>0.12884615384615405</v>
      </c>
      <c r="U203" s="76">
        <f t="shared" si="533"/>
        <v>0</v>
      </c>
      <c r="V203" s="95">
        <f t="shared" si="268"/>
        <v>0</v>
      </c>
      <c r="W203" s="76">
        <f t="shared" si="533"/>
        <v>0</v>
      </c>
      <c r="X203" s="95">
        <f t="shared" si="316"/>
        <v>0</v>
      </c>
      <c r="Y203" s="76">
        <f t="shared" si="533"/>
        <v>0.60300000000000065</v>
      </c>
      <c r="Z203" s="95">
        <f t="shared" si="317"/>
        <v>0.12884615384615405</v>
      </c>
      <c r="AA203" s="76">
        <f t="shared" si="533"/>
        <v>0</v>
      </c>
      <c r="AB203" s="95">
        <f t="shared" si="318"/>
        <v>0</v>
      </c>
      <c r="AC203" s="191" t="s">
        <v>435</v>
      </c>
      <c r="AE203" s="8"/>
      <c r="AF203" s="8"/>
      <c r="AG203" s="8"/>
      <c r="AH203" s="8"/>
      <c r="AI203" s="8"/>
      <c r="AJ203" s="8"/>
      <c r="AL203" s="8"/>
    </row>
    <row r="204" spans="1:38">
      <c r="A204" s="31" t="s">
        <v>423</v>
      </c>
      <c r="B204" s="24" t="s">
        <v>31</v>
      </c>
      <c r="C204" s="17" t="s">
        <v>25</v>
      </c>
      <c r="D204" s="18">
        <f t="shared" ref="D204" si="534">SUM(D205:D209)</f>
        <v>4.8330000000000002</v>
      </c>
      <c r="E204" s="17" t="str">
        <f t="shared" ref="E204" si="535">IF(NOT(SUM(E205:E209)=0),SUM(E205:E209),"нд")</f>
        <v>нд</v>
      </c>
      <c r="F204" s="18">
        <f t="shared" ref="F204" si="536">SUM(F205:F209)</f>
        <v>4.8330000000000002</v>
      </c>
      <c r="G204" s="18">
        <f t="shared" ref="G204:AA204" si="537">SUM(G205:G209)</f>
        <v>0</v>
      </c>
      <c r="H204" s="18">
        <f t="shared" si="537"/>
        <v>0</v>
      </c>
      <c r="I204" s="18">
        <f t="shared" si="537"/>
        <v>0</v>
      </c>
      <c r="J204" s="18">
        <f t="shared" si="537"/>
        <v>0</v>
      </c>
      <c r="K204" s="18">
        <f t="shared" si="537"/>
        <v>0</v>
      </c>
      <c r="L204" s="18">
        <f t="shared" si="537"/>
        <v>0</v>
      </c>
      <c r="M204" s="18">
        <f t="shared" si="537"/>
        <v>0</v>
      </c>
      <c r="N204" s="18">
        <f t="shared" si="537"/>
        <v>0</v>
      </c>
      <c r="O204" s="18">
        <f t="shared" si="537"/>
        <v>0</v>
      </c>
      <c r="P204" s="18">
        <f t="shared" si="537"/>
        <v>0</v>
      </c>
      <c r="Q204" s="18">
        <f t="shared" si="537"/>
        <v>0</v>
      </c>
      <c r="R204" s="18">
        <f t="shared" si="537"/>
        <v>0</v>
      </c>
      <c r="S204" s="18">
        <f t="shared" si="537"/>
        <v>0</v>
      </c>
      <c r="T204" s="98">
        <f t="shared" si="315"/>
        <v>0</v>
      </c>
      <c r="U204" s="18">
        <f t="shared" si="537"/>
        <v>0</v>
      </c>
      <c r="V204" s="98">
        <f t="shared" si="268"/>
        <v>0</v>
      </c>
      <c r="W204" s="18">
        <f t="shared" si="537"/>
        <v>0</v>
      </c>
      <c r="X204" s="98">
        <f t="shared" si="316"/>
        <v>0</v>
      </c>
      <c r="Y204" s="18">
        <f t="shared" si="537"/>
        <v>0</v>
      </c>
      <c r="Z204" s="98">
        <f t="shared" si="317"/>
        <v>0</v>
      </c>
      <c r="AA204" s="18">
        <f t="shared" si="537"/>
        <v>0</v>
      </c>
      <c r="AB204" s="98">
        <f t="shared" si="318"/>
        <v>0</v>
      </c>
      <c r="AC204" s="196" t="s">
        <v>435</v>
      </c>
      <c r="AE204" s="8"/>
      <c r="AF204" s="8"/>
      <c r="AG204" s="8"/>
      <c r="AH204" s="8"/>
      <c r="AI204" s="8"/>
      <c r="AJ204" s="8"/>
      <c r="AL204" s="8"/>
    </row>
    <row r="205" spans="1:38">
      <c r="A205" s="26" t="s">
        <v>424</v>
      </c>
      <c r="B205" s="32" t="s">
        <v>155</v>
      </c>
      <c r="C205" s="28" t="s">
        <v>156</v>
      </c>
      <c r="D205" s="108">
        <v>1.419</v>
      </c>
      <c r="E205" s="108" t="s">
        <v>26</v>
      </c>
      <c r="F205" s="108">
        <f>0.709+0.71</f>
        <v>1.419</v>
      </c>
      <c r="G205" s="102">
        <f t="shared" ref="G205:G209" si="538">D205-F205</f>
        <v>0</v>
      </c>
      <c r="H205" s="41">
        <f t="shared" si="485"/>
        <v>0</v>
      </c>
      <c r="I205" s="29">
        <v>0</v>
      </c>
      <c r="J205" s="29">
        <v>0</v>
      </c>
      <c r="K205" s="86">
        <v>0</v>
      </c>
      <c r="L205" s="29">
        <v>0</v>
      </c>
      <c r="M205" s="41">
        <f t="shared" si="486"/>
        <v>0</v>
      </c>
      <c r="N205" s="29">
        <v>0</v>
      </c>
      <c r="O205" s="29">
        <v>0</v>
      </c>
      <c r="P205" s="86">
        <v>0</v>
      </c>
      <c r="Q205" s="29">
        <v>0</v>
      </c>
      <c r="R205" s="105">
        <f t="shared" ref="R205:R209" si="539">G205-M205</f>
        <v>0</v>
      </c>
      <c r="S205" s="30">
        <f t="shared" si="487"/>
        <v>0</v>
      </c>
      <c r="T205" s="94">
        <f t="shared" si="315"/>
        <v>0</v>
      </c>
      <c r="U205" s="30">
        <f t="shared" si="488"/>
        <v>0</v>
      </c>
      <c r="V205" s="94">
        <f t="shared" si="268"/>
        <v>0</v>
      </c>
      <c r="W205" s="30">
        <f t="shared" si="489"/>
        <v>0</v>
      </c>
      <c r="X205" s="94">
        <f t="shared" si="316"/>
        <v>0</v>
      </c>
      <c r="Y205" s="30">
        <f t="shared" si="490"/>
        <v>0</v>
      </c>
      <c r="Z205" s="94">
        <f t="shared" si="317"/>
        <v>0</v>
      </c>
      <c r="AA205" s="30">
        <f t="shared" si="491"/>
        <v>0</v>
      </c>
      <c r="AB205" s="94">
        <f t="shared" si="318"/>
        <v>0</v>
      </c>
      <c r="AC205" s="194" t="s">
        <v>454</v>
      </c>
      <c r="AE205" s="8"/>
      <c r="AF205" s="8"/>
      <c r="AG205" s="8"/>
      <c r="AH205" s="8"/>
      <c r="AI205" s="8"/>
      <c r="AJ205" s="8"/>
      <c r="AL205" s="8"/>
    </row>
    <row r="206" spans="1:38">
      <c r="A206" s="26" t="s">
        <v>425</v>
      </c>
      <c r="B206" s="32" t="s">
        <v>157</v>
      </c>
      <c r="C206" s="28" t="s">
        <v>158</v>
      </c>
      <c r="D206" s="108">
        <v>3.4140000000000001</v>
      </c>
      <c r="E206" s="108" t="s">
        <v>26</v>
      </c>
      <c r="F206" s="108">
        <v>3.4140000000000001</v>
      </c>
      <c r="G206" s="102">
        <f t="shared" si="538"/>
        <v>0</v>
      </c>
      <c r="H206" s="41">
        <f t="shared" si="485"/>
        <v>0</v>
      </c>
      <c r="I206" s="29">
        <v>0</v>
      </c>
      <c r="J206" s="29">
        <v>0</v>
      </c>
      <c r="K206" s="86">
        <v>0</v>
      </c>
      <c r="L206" s="29">
        <v>0</v>
      </c>
      <c r="M206" s="41">
        <f t="shared" si="486"/>
        <v>0</v>
      </c>
      <c r="N206" s="29">
        <v>0</v>
      </c>
      <c r="O206" s="29">
        <v>0</v>
      </c>
      <c r="P206" s="86">
        <v>0</v>
      </c>
      <c r="Q206" s="29">
        <v>0</v>
      </c>
      <c r="R206" s="105">
        <f t="shared" si="539"/>
        <v>0</v>
      </c>
      <c r="S206" s="30">
        <f t="shared" si="487"/>
        <v>0</v>
      </c>
      <c r="T206" s="94">
        <f t="shared" si="315"/>
        <v>0</v>
      </c>
      <c r="U206" s="30">
        <f t="shared" si="488"/>
        <v>0</v>
      </c>
      <c r="V206" s="94">
        <f t="shared" si="268"/>
        <v>0</v>
      </c>
      <c r="W206" s="30">
        <f t="shared" si="489"/>
        <v>0</v>
      </c>
      <c r="X206" s="94">
        <f t="shared" si="316"/>
        <v>0</v>
      </c>
      <c r="Y206" s="30">
        <f t="shared" si="490"/>
        <v>0</v>
      </c>
      <c r="Z206" s="94">
        <f t="shared" si="317"/>
        <v>0</v>
      </c>
      <c r="AA206" s="30">
        <f t="shared" si="491"/>
        <v>0</v>
      </c>
      <c r="AB206" s="94">
        <f t="shared" si="318"/>
        <v>0</v>
      </c>
      <c r="AC206" s="194" t="s">
        <v>454</v>
      </c>
      <c r="AE206" s="8"/>
      <c r="AF206" s="8"/>
      <c r="AG206" s="8"/>
      <c r="AH206" s="8"/>
      <c r="AI206" s="8"/>
      <c r="AJ206" s="8"/>
      <c r="AL206" s="8"/>
    </row>
    <row r="207" spans="1:38">
      <c r="A207" s="26" t="s">
        <v>426</v>
      </c>
      <c r="B207" s="39" t="s">
        <v>159</v>
      </c>
      <c r="C207" s="28" t="s">
        <v>160</v>
      </c>
      <c r="D207" s="40">
        <v>0</v>
      </c>
      <c r="E207" s="108" t="s">
        <v>26</v>
      </c>
      <c r="F207" s="108">
        <v>0</v>
      </c>
      <c r="G207" s="102">
        <f t="shared" si="538"/>
        <v>0</v>
      </c>
      <c r="H207" s="41">
        <f t="shared" si="485"/>
        <v>0</v>
      </c>
      <c r="I207" s="29">
        <v>0</v>
      </c>
      <c r="J207" s="29">
        <v>0</v>
      </c>
      <c r="K207" s="86">
        <v>0</v>
      </c>
      <c r="L207" s="29">
        <v>0</v>
      </c>
      <c r="M207" s="41">
        <f t="shared" si="486"/>
        <v>0</v>
      </c>
      <c r="N207" s="29">
        <v>0</v>
      </c>
      <c r="O207" s="29">
        <v>0</v>
      </c>
      <c r="P207" s="86">
        <v>0</v>
      </c>
      <c r="Q207" s="29">
        <v>0</v>
      </c>
      <c r="R207" s="105">
        <f t="shared" si="539"/>
        <v>0</v>
      </c>
      <c r="S207" s="30">
        <f t="shared" si="487"/>
        <v>0</v>
      </c>
      <c r="T207" s="94">
        <f t="shared" si="315"/>
        <v>0</v>
      </c>
      <c r="U207" s="30">
        <f t="shared" si="488"/>
        <v>0</v>
      </c>
      <c r="V207" s="94">
        <f t="shared" si="268"/>
        <v>0</v>
      </c>
      <c r="W207" s="30">
        <f t="shared" si="489"/>
        <v>0</v>
      </c>
      <c r="X207" s="94">
        <f t="shared" si="316"/>
        <v>0</v>
      </c>
      <c r="Y207" s="30">
        <f t="shared" si="490"/>
        <v>0</v>
      </c>
      <c r="Z207" s="94">
        <f t="shared" si="317"/>
        <v>0</v>
      </c>
      <c r="AA207" s="30">
        <f t="shared" si="491"/>
        <v>0</v>
      </c>
      <c r="AB207" s="94">
        <f t="shared" si="318"/>
        <v>0</v>
      </c>
      <c r="AC207" s="200" t="s">
        <v>454</v>
      </c>
      <c r="AE207" s="8"/>
      <c r="AF207" s="8"/>
      <c r="AG207" s="8"/>
      <c r="AH207" s="8"/>
      <c r="AI207" s="8"/>
      <c r="AJ207" s="8"/>
      <c r="AL207" s="8"/>
    </row>
    <row r="208" spans="1:38" ht="31.5">
      <c r="A208" s="26" t="s">
        <v>427</v>
      </c>
      <c r="B208" s="27" t="s">
        <v>161</v>
      </c>
      <c r="C208" s="29" t="s">
        <v>162</v>
      </c>
      <c r="D208" s="108">
        <v>0</v>
      </c>
      <c r="E208" s="36" t="s">
        <v>26</v>
      </c>
      <c r="F208" s="108">
        <v>0</v>
      </c>
      <c r="G208" s="102">
        <f t="shared" si="538"/>
        <v>0</v>
      </c>
      <c r="H208" s="41">
        <f t="shared" si="485"/>
        <v>0</v>
      </c>
      <c r="I208" s="29">
        <v>0</v>
      </c>
      <c r="J208" s="29">
        <v>0</v>
      </c>
      <c r="K208" s="86">
        <v>0</v>
      </c>
      <c r="L208" s="29">
        <v>0</v>
      </c>
      <c r="M208" s="41">
        <f t="shared" si="486"/>
        <v>0</v>
      </c>
      <c r="N208" s="29">
        <v>0</v>
      </c>
      <c r="O208" s="29">
        <v>0</v>
      </c>
      <c r="P208" s="86">
        <v>0</v>
      </c>
      <c r="Q208" s="29">
        <v>0</v>
      </c>
      <c r="R208" s="105">
        <f t="shared" si="539"/>
        <v>0</v>
      </c>
      <c r="S208" s="30">
        <f t="shared" si="487"/>
        <v>0</v>
      </c>
      <c r="T208" s="94">
        <f t="shared" si="315"/>
        <v>0</v>
      </c>
      <c r="U208" s="30">
        <f t="shared" si="488"/>
        <v>0</v>
      </c>
      <c r="V208" s="94">
        <f t="shared" ref="V208:V213" si="540">IF(N208&gt;0,(IF((SUM(I208)=0), 1,(N208/SUM(I208)-1))),(IF((SUM(I208)=0), 0,(N208/SUM(I208)-1))))</f>
        <v>0</v>
      </c>
      <c r="W208" s="30">
        <f t="shared" si="489"/>
        <v>0</v>
      </c>
      <c r="X208" s="94">
        <f t="shared" si="316"/>
        <v>0</v>
      </c>
      <c r="Y208" s="30">
        <f t="shared" si="490"/>
        <v>0</v>
      </c>
      <c r="Z208" s="94">
        <f t="shared" si="317"/>
        <v>0</v>
      </c>
      <c r="AA208" s="30">
        <f t="shared" si="491"/>
        <v>0</v>
      </c>
      <c r="AB208" s="94">
        <f t="shared" si="318"/>
        <v>0</v>
      </c>
      <c r="AC208" s="200" t="s">
        <v>454</v>
      </c>
      <c r="AE208" s="8"/>
      <c r="AF208" s="8"/>
      <c r="AG208" s="8"/>
      <c r="AH208" s="8"/>
      <c r="AI208" s="8"/>
      <c r="AJ208" s="8"/>
      <c r="AL208" s="8"/>
    </row>
    <row r="209" spans="1:38">
      <c r="A209" s="26" t="s">
        <v>428</v>
      </c>
      <c r="B209" s="27" t="s">
        <v>166</v>
      </c>
      <c r="C209" s="29" t="s">
        <v>429</v>
      </c>
      <c r="D209" s="108">
        <v>0</v>
      </c>
      <c r="E209" s="36" t="s">
        <v>26</v>
      </c>
      <c r="F209" s="108">
        <v>0</v>
      </c>
      <c r="G209" s="102">
        <f t="shared" si="538"/>
        <v>0</v>
      </c>
      <c r="H209" s="41">
        <f t="shared" si="485"/>
        <v>0</v>
      </c>
      <c r="I209" s="29">
        <v>0</v>
      </c>
      <c r="J209" s="29">
        <v>0</v>
      </c>
      <c r="K209" s="86">
        <v>0</v>
      </c>
      <c r="L209" s="29">
        <v>0</v>
      </c>
      <c r="M209" s="41">
        <f t="shared" si="486"/>
        <v>0</v>
      </c>
      <c r="N209" s="29">
        <v>0</v>
      </c>
      <c r="O209" s="29">
        <v>0</v>
      </c>
      <c r="P209" s="86">
        <v>0</v>
      </c>
      <c r="Q209" s="29">
        <v>0</v>
      </c>
      <c r="R209" s="105">
        <f t="shared" si="539"/>
        <v>0</v>
      </c>
      <c r="S209" s="30">
        <f t="shared" si="487"/>
        <v>0</v>
      </c>
      <c r="T209" s="94">
        <f t="shared" si="315"/>
        <v>0</v>
      </c>
      <c r="U209" s="30">
        <f t="shared" si="488"/>
        <v>0</v>
      </c>
      <c r="V209" s="94">
        <f t="shared" si="540"/>
        <v>0</v>
      </c>
      <c r="W209" s="30">
        <f t="shared" si="489"/>
        <v>0</v>
      </c>
      <c r="X209" s="94">
        <f t="shared" si="316"/>
        <v>0</v>
      </c>
      <c r="Y209" s="30">
        <f t="shared" si="490"/>
        <v>0</v>
      </c>
      <c r="Z209" s="94">
        <f t="shared" si="317"/>
        <v>0</v>
      </c>
      <c r="AA209" s="30">
        <f t="shared" si="491"/>
        <v>0</v>
      </c>
      <c r="AB209" s="94">
        <f t="shared" si="318"/>
        <v>0</v>
      </c>
      <c r="AC209" s="200" t="s">
        <v>454</v>
      </c>
      <c r="AE209" s="8"/>
      <c r="AF209" s="8"/>
      <c r="AG209" s="8"/>
      <c r="AH209" s="8"/>
      <c r="AI209" s="8"/>
      <c r="AJ209" s="8"/>
      <c r="AL209" s="8"/>
    </row>
    <row r="210" spans="1:38">
      <c r="A210" s="33" t="s">
        <v>430</v>
      </c>
      <c r="B210" s="38" t="s">
        <v>74</v>
      </c>
      <c r="C210" s="35" t="s">
        <v>25</v>
      </c>
      <c r="D210" s="19">
        <f t="shared" ref="D210" si="541">SUM(D211:D213)</f>
        <v>14.443999999999999</v>
      </c>
      <c r="E210" s="19" t="str">
        <f t="shared" ref="E210" si="542">IF(NOT(SUM(E211:E213)=0),SUM(E211:E213),"нд")</f>
        <v>нд</v>
      </c>
      <c r="F210" s="19">
        <f t="shared" ref="F210" si="543">SUM(F211:F213)</f>
        <v>4.593</v>
      </c>
      <c r="G210" s="19">
        <f t="shared" ref="G210:AA210" si="544">SUM(G211:G213)</f>
        <v>9.8509999999999991</v>
      </c>
      <c r="H210" s="19">
        <f t="shared" si="544"/>
        <v>4.68</v>
      </c>
      <c r="I210" s="19">
        <f t="shared" si="544"/>
        <v>0</v>
      </c>
      <c r="J210" s="19">
        <f t="shared" si="544"/>
        <v>0</v>
      </c>
      <c r="K210" s="19">
        <f t="shared" si="544"/>
        <v>4.68</v>
      </c>
      <c r="L210" s="19">
        <f t="shared" si="544"/>
        <v>0</v>
      </c>
      <c r="M210" s="19">
        <f t="shared" si="544"/>
        <v>5.2830000000000004</v>
      </c>
      <c r="N210" s="19">
        <f t="shared" si="544"/>
        <v>0</v>
      </c>
      <c r="O210" s="19">
        <f t="shared" si="544"/>
        <v>0</v>
      </c>
      <c r="P210" s="19">
        <f t="shared" si="544"/>
        <v>5.2830000000000004</v>
      </c>
      <c r="Q210" s="19">
        <f t="shared" si="544"/>
        <v>0</v>
      </c>
      <c r="R210" s="19">
        <f t="shared" si="544"/>
        <v>5.1710000000000003</v>
      </c>
      <c r="S210" s="19">
        <f t="shared" si="544"/>
        <v>0.60300000000000065</v>
      </c>
      <c r="T210" s="89">
        <f t="shared" si="315"/>
        <v>0.12884615384615405</v>
      </c>
      <c r="U210" s="19">
        <f t="shared" si="544"/>
        <v>0</v>
      </c>
      <c r="V210" s="89">
        <f t="shared" si="540"/>
        <v>0</v>
      </c>
      <c r="W210" s="19">
        <f t="shared" si="544"/>
        <v>0</v>
      </c>
      <c r="X210" s="89">
        <f t="shared" si="316"/>
        <v>0</v>
      </c>
      <c r="Y210" s="19">
        <f t="shared" si="544"/>
        <v>0.60300000000000065</v>
      </c>
      <c r="Z210" s="89">
        <f t="shared" si="317"/>
        <v>0.12884615384615405</v>
      </c>
      <c r="AA210" s="19">
        <f t="shared" si="544"/>
        <v>0</v>
      </c>
      <c r="AB210" s="89">
        <f t="shared" si="318"/>
        <v>0</v>
      </c>
      <c r="AC210" s="188" t="s">
        <v>435</v>
      </c>
      <c r="AE210" s="8"/>
      <c r="AF210" s="8"/>
      <c r="AG210" s="8"/>
      <c r="AH210" s="8"/>
      <c r="AI210" s="8"/>
      <c r="AJ210" s="8"/>
      <c r="AL210" s="8"/>
    </row>
    <row r="211" spans="1:38" s="103" customFormat="1">
      <c r="A211" s="54" t="s">
        <v>431</v>
      </c>
      <c r="B211" s="59" t="s">
        <v>163</v>
      </c>
      <c r="C211" s="66" t="s">
        <v>432</v>
      </c>
      <c r="D211" s="108">
        <v>4.593</v>
      </c>
      <c r="E211" s="81" t="s">
        <v>26</v>
      </c>
      <c r="F211" s="108">
        <v>4.593</v>
      </c>
      <c r="G211" s="80">
        <f t="shared" ref="G211:G213" si="545">D211-F211</f>
        <v>0</v>
      </c>
      <c r="H211" s="84">
        <f t="shared" si="485"/>
        <v>0</v>
      </c>
      <c r="I211" s="81">
        <v>0</v>
      </c>
      <c r="J211" s="81">
        <v>0</v>
      </c>
      <c r="K211" s="85">
        <v>0</v>
      </c>
      <c r="L211" s="81">
        <v>0</v>
      </c>
      <c r="M211" s="84">
        <f t="shared" si="486"/>
        <v>0</v>
      </c>
      <c r="N211" s="81">
        <v>0</v>
      </c>
      <c r="O211" s="81">
        <v>0</v>
      </c>
      <c r="P211" s="85">
        <v>0</v>
      </c>
      <c r="Q211" s="81">
        <v>0</v>
      </c>
      <c r="R211" s="81">
        <v>0</v>
      </c>
      <c r="S211" s="92">
        <f t="shared" si="487"/>
        <v>0</v>
      </c>
      <c r="T211" s="93">
        <f t="shared" si="315"/>
        <v>0</v>
      </c>
      <c r="U211" s="92">
        <f t="shared" si="488"/>
        <v>0</v>
      </c>
      <c r="V211" s="93">
        <f t="shared" si="540"/>
        <v>0</v>
      </c>
      <c r="W211" s="92">
        <f t="shared" si="489"/>
        <v>0</v>
      </c>
      <c r="X211" s="93">
        <f t="shared" si="316"/>
        <v>0</v>
      </c>
      <c r="Y211" s="92">
        <f t="shared" si="490"/>
        <v>0</v>
      </c>
      <c r="Z211" s="93">
        <f t="shared" si="317"/>
        <v>0</v>
      </c>
      <c r="AA211" s="92">
        <f t="shared" si="491"/>
        <v>0</v>
      </c>
      <c r="AB211" s="93">
        <f t="shared" si="318"/>
        <v>0</v>
      </c>
      <c r="AC211" s="194" t="s">
        <v>454</v>
      </c>
    </row>
    <row r="212" spans="1:38" ht="31.5">
      <c r="A212" s="26" t="s">
        <v>433</v>
      </c>
      <c r="B212" s="39" t="s">
        <v>164</v>
      </c>
      <c r="C212" s="28" t="s">
        <v>165</v>
      </c>
      <c r="D212" s="140">
        <v>4.68</v>
      </c>
      <c r="E212" s="132" t="s">
        <v>26</v>
      </c>
      <c r="F212" s="109">
        <v>0</v>
      </c>
      <c r="G212" s="102">
        <f t="shared" si="545"/>
        <v>4.68</v>
      </c>
      <c r="H212" s="41">
        <f t="shared" si="485"/>
        <v>4.68</v>
      </c>
      <c r="I212" s="29">
        <v>0</v>
      </c>
      <c r="J212" s="29">
        <v>0</v>
      </c>
      <c r="K212" s="137">
        <v>4.68</v>
      </c>
      <c r="L212" s="29">
        <v>0</v>
      </c>
      <c r="M212" s="41">
        <f t="shared" si="486"/>
        <v>5.2830000000000004</v>
      </c>
      <c r="N212" s="29">
        <v>0</v>
      </c>
      <c r="O212" s="29">
        <v>0</v>
      </c>
      <c r="P212" s="137">
        <v>5.2830000000000004</v>
      </c>
      <c r="Q212" s="29">
        <v>0</v>
      </c>
      <c r="R212" s="141">
        <v>0</v>
      </c>
      <c r="S212" s="30">
        <f t="shared" si="487"/>
        <v>0.60300000000000065</v>
      </c>
      <c r="T212" s="94">
        <f t="shared" si="315"/>
        <v>0.12884615384615405</v>
      </c>
      <c r="U212" s="30">
        <f t="shared" si="488"/>
        <v>0</v>
      </c>
      <c r="V212" s="94">
        <f t="shared" si="540"/>
        <v>0</v>
      </c>
      <c r="W212" s="30">
        <f t="shared" si="489"/>
        <v>0</v>
      </c>
      <c r="X212" s="94">
        <f t="shared" si="316"/>
        <v>0</v>
      </c>
      <c r="Y212" s="30">
        <f t="shared" si="490"/>
        <v>0.60300000000000065</v>
      </c>
      <c r="Z212" s="94">
        <f t="shared" si="317"/>
        <v>0.12884615384615405</v>
      </c>
      <c r="AA212" s="30">
        <f t="shared" si="491"/>
        <v>0</v>
      </c>
      <c r="AB212" s="94">
        <f t="shared" si="318"/>
        <v>0</v>
      </c>
      <c r="AC212" s="197" t="s">
        <v>456</v>
      </c>
      <c r="AE212" s="8"/>
      <c r="AF212" s="8"/>
      <c r="AG212" s="8"/>
      <c r="AH212" s="8"/>
      <c r="AI212" s="8"/>
      <c r="AJ212" s="8"/>
      <c r="AL212" s="8"/>
    </row>
    <row r="213" spans="1:38" ht="21" customHeight="1">
      <c r="A213" s="26" t="s">
        <v>434</v>
      </c>
      <c r="B213" s="27" t="s">
        <v>166</v>
      </c>
      <c r="C213" s="29" t="s">
        <v>167</v>
      </c>
      <c r="D213" s="108">
        <v>5.1710000000000003</v>
      </c>
      <c r="E213" s="133" t="s">
        <v>26</v>
      </c>
      <c r="F213" s="108">
        <v>0</v>
      </c>
      <c r="G213" s="102">
        <f t="shared" si="545"/>
        <v>5.1710000000000003</v>
      </c>
      <c r="H213" s="40">
        <f t="shared" si="485"/>
        <v>0</v>
      </c>
      <c r="I213" s="29">
        <v>0</v>
      </c>
      <c r="J213" s="29">
        <v>0</v>
      </c>
      <c r="K213" s="86">
        <v>0</v>
      </c>
      <c r="L213" s="29">
        <v>0</v>
      </c>
      <c r="M213" s="40">
        <f t="shared" si="486"/>
        <v>0</v>
      </c>
      <c r="N213" s="29">
        <v>0</v>
      </c>
      <c r="O213" s="29">
        <v>0</v>
      </c>
      <c r="P213" s="86">
        <v>0</v>
      </c>
      <c r="Q213" s="29">
        <v>0</v>
      </c>
      <c r="R213" s="143">
        <f t="shared" ref="R213" si="546">G213-M213</f>
        <v>5.1710000000000003</v>
      </c>
      <c r="S213" s="30">
        <f t="shared" si="487"/>
        <v>0</v>
      </c>
      <c r="T213" s="94">
        <f t="shared" si="315"/>
        <v>0</v>
      </c>
      <c r="U213" s="30">
        <f t="shared" si="488"/>
        <v>0</v>
      </c>
      <c r="V213" s="94">
        <f t="shared" si="540"/>
        <v>0</v>
      </c>
      <c r="W213" s="30">
        <f t="shared" si="489"/>
        <v>0</v>
      </c>
      <c r="X213" s="94">
        <f t="shared" si="316"/>
        <v>0</v>
      </c>
      <c r="Y213" s="30">
        <f t="shared" si="490"/>
        <v>0</v>
      </c>
      <c r="Z213" s="94">
        <f t="shared" si="317"/>
        <v>0</v>
      </c>
      <c r="AA213" s="30">
        <f t="shared" si="491"/>
        <v>0</v>
      </c>
      <c r="AB213" s="94">
        <f t="shared" si="318"/>
        <v>0</v>
      </c>
      <c r="AC213" s="200" t="s">
        <v>454</v>
      </c>
      <c r="AE213" s="8"/>
      <c r="AF213" s="8"/>
      <c r="AG213" s="8"/>
      <c r="AH213" s="8"/>
      <c r="AI213" s="8"/>
      <c r="AJ213" s="8"/>
      <c r="AL213" s="8"/>
    </row>
    <row r="215" spans="1:38" ht="49.5" customHeight="1">
      <c r="A215" s="165" t="s">
        <v>18</v>
      </c>
      <c r="B215" s="165"/>
      <c r="C215" s="165"/>
      <c r="D215" s="165"/>
      <c r="E215" s="165"/>
      <c r="F215" s="165"/>
      <c r="G215" s="165"/>
      <c r="H215" s="5"/>
      <c r="I215" s="5"/>
      <c r="J215" s="5"/>
      <c r="K215" s="5"/>
      <c r="L215" s="5"/>
      <c r="M215" s="5"/>
      <c r="N215" s="5"/>
      <c r="O215" s="5"/>
      <c r="P215" s="5"/>
      <c r="Q215" s="2"/>
      <c r="R215" s="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63">
    <mergeCell ref="AC139:AC140"/>
    <mergeCell ref="U139:U140"/>
    <mergeCell ref="V139:V140"/>
    <mergeCell ref="W139:W140"/>
    <mergeCell ref="X139:X140"/>
    <mergeCell ref="Y139:Y140"/>
    <mergeCell ref="P139:P140"/>
    <mergeCell ref="Q139:Q140"/>
    <mergeCell ref="S139:S140"/>
    <mergeCell ref="T139:T140"/>
    <mergeCell ref="AB139:AB140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E15:E18"/>
    <mergeCell ref="D139:D140"/>
    <mergeCell ref="F139:F140"/>
    <mergeCell ref="G139:G140"/>
    <mergeCell ref="H139:H140"/>
    <mergeCell ref="I139:I140"/>
    <mergeCell ref="E139:E140"/>
    <mergeCell ref="A215:G215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A12:AC12"/>
    <mergeCell ref="J139:J140"/>
    <mergeCell ref="K139:K140"/>
    <mergeCell ref="L139:L140"/>
    <mergeCell ref="AK22:AK25"/>
    <mergeCell ref="F15:F18"/>
    <mergeCell ref="M17:M18"/>
    <mergeCell ref="N17:N18"/>
    <mergeCell ref="K17:K18"/>
    <mergeCell ref="S15:AB15"/>
    <mergeCell ref="J17:J18"/>
    <mergeCell ref="M139:M140"/>
    <mergeCell ref="N139:N140"/>
    <mergeCell ref="R139:R140"/>
    <mergeCell ref="Z139:Z140"/>
    <mergeCell ref="AA139:AA140"/>
    <mergeCell ref="O139:O140"/>
  </mergeCells>
  <conditionalFormatting sqref="B206">
    <cfRule type="cellIs" dxfId="5" priority="30" stopIfTrue="1" operator="equal">
      <formula>0</formula>
    </cfRule>
  </conditionalFormatting>
  <conditionalFormatting sqref="AA29 Y29 W29 U29 E172 E174 E184 E149 E151 E153 E155 E157 E162 E164 E146 E167 E169 E44 E53 E55 E60 E62 E64 E67 E47 E49 E57 E74 D29:S29 E160">
    <cfRule type="cellIs" dxfId="4" priority="28" operator="notEqual">
      <formula>"нд"</formula>
    </cfRule>
  </conditionalFormatting>
  <conditionalFormatting sqref="E197">
    <cfRule type="cellIs" dxfId="3" priority="4" operator="notEqual">
      <formula>"нд"</formula>
    </cfRule>
  </conditionalFormatting>
  <conditionalFormatting sqref="AC29">
    <cfRule type="cellIs" dxfId="2" priority="2" operator="notEqual">
      <formula>"нд"</formula>
    </cfRule>
  </conditionalFormatting>
  <conditionalFormatting sqref="AC29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39370078740157483" header="0.51181102362204722" footer="0.51181102362204722"/>
  <pageSetup paperSize="9" scale="30" orientation="landscape" r:id="rId2"/>
  <headerFooter alignWithMargins="0"/>
  <rowBreaks count="1" manualBreakCount="1">
    <brk id="164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2021-03-02T07:15:28Z</dcterms:modified>
</cp:coreProperties>
</file>