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7" activeTab="0"/>
  </bookViews>
  <sheets>
    <sheet name="Приложение №14" sheetId="1" r:id="rId1"/>
    <sheet name="продолжение прил. №14" sheetId="2" r:id="rId2"/>
    <sheet name="продолжение прил. № 14" sheetId="3" r:id="rId3"/>
    <sheet name="план закупок" sheetId="4" r:id="rId4"/>
  </sheets>
  <definedNames>
    <definedName name="_xlnm.Print_Area" localSheetId="3">'план закупок'!$A$1:$I$30</definedName>
    <definedName name="_xlnm.Print_Area" localSheetId="0">'Приложение №14'!$A$1:$I$20</definedName>
  </definedNames>
  <calcPr fullCalcOnLoad="1"/>
</workbook>
</file>

<file path=xl/sharedStrings.xml><?xml version="1.0" encoding="utf-8"?>
<sst xmlns="http://schemas.openxmlformats.org/spreadsheetml/2006/main" count="612" uniqueCount="301">
  <si>
    <t>1</t>
  </si>
  <si>
    <t>2</t>
  </si>
  <si>
    <t>№№</t>
  </si>
  <si>
    <t>Наименование объекта</t>
  </si>
  <si>
    <t>1.1.</t>
  </si>
  <si>
    <t>1.2.</t>
  </si>
  <si>
    <t>1.3.</t>
  </si>
  <si>
    <t>1.4.</t>
  </si>
  <si>
    <t>2.</t>
  </si>
  <si>
    <t>2.1.</t>
  </si>
  <si>
    <t>2.2.</t>
  </si>
  <si>
    <t>к приказу Минэнерго России</t>
  </si>
  <si>
    <t>Утверждаю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</si>
  <si>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</si>
  <si>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</si>
  <si>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</si>
  <si>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</si>
  <si>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</si>
  <si>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</si>
  <si>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</si>
  <si>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</si>
  <si>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4 кв.</t>
  </si>
  <si>
    <t>Осталось</t>
  </si>
  <si>
    <t>профинан-</t>
  </si>
  <si>
    <t>сировать</t>
  </si>
  <si>
    <t>отчетного</t>
  </si>
  <si>
    <t>периода*</t>
  </si>
  <si>
    <t>Причины</t>
  </si>
  <si>
    <t>* В ценах отчетного года.</t>
  </si>
  <si>
    <t>** План, согласно утвержденной инвестиционной программе.</t>
  </si>
  <si>
    <t>план**</t>
  </si>
  <si>
    <t>года*</t>
  </si>
  <si>
    <t>Приложение № 14</t>
  </si>
  <si>
    <t>3 кв.</t>
  </si>
  <si>
    <t>График реализации инвестиционной программы*, млн. рублей с НДС</t>
  </si>
  <si>
    <t>(представляется ежегодно до 15 декабря года, предшествующего плановому)</t>
  </si>
  <si>
    <t>Источник финансирования</t>
  </si>
  <si>
    <t>по результатам</t>
  </si>
  <si>
    <t>1.1.3.2.</t>
  </si>
  <si>
    <t>отклонений</t>
  </si>
  <si>
    <t>Собственные средства</t>
  </si>
  <si>
    <t>Прибыль, направляемая на инвестиции:</t>
  </si>
  <si>
    <t>в том числе инвестиционная составляющая</t>
  </si>
  <si>
    <t>в тарифе</t>
  </si>
  <si>
    <t>в том числе прибыль со свободного сектора</t>
  </si>
  <si>
    <t>в том числе от технологического присоеди-</t>
  </si>
  <si>
    <t>нения (для электросетевых компаний)</t>
  </si>
  <si>
    <t>нения генерации</t>
  </si>
  <si>
    <t>1.1.1.</t>
  </si>
  <si>
    <t>1.1.2.</t>
  </si>
  <si>
    <t>1.1.3.</t>
  </si>
  <si>
    <t>1.1.3.1.</t>
  </si>
  <si>
    <t>нения потребителей</t>
  </si>
  <si>
    <t>Амортизация</t>
  </si>
  <si>
    <t>Возврат НДС</t>
  </si>
  <si>
    <t>Прочие собственные средства</t>
  </si>
  <si>
    <t>1.4.1.</t>
  </si>
  <si>
    <t>Привлеченные средства, в т. ч.:</t>
  </si>
  <si>
    <t>Кредиты</t>
  </si>
  <si>
    <t>2.3.</t>
  </si>
  <si>
    <t>2.4.</t>
  </si>
  <si>
    <t>2.5.</t>
  </si>
  <si>
    <t>2.6.</t>
  </si>
  <si>
    <t>Прочие привлеченные средства</t>
  </si>
  <si>
    <t>Средства внешних инвесторов</t>
  </si>
  <si>
    <t>Бюджетное финансирование</t>
  </si>
  <si>
    <t>Займы организаций</t>
  </si>
  <si>
    <t>Облигационные займы</t>
  </si>
  <si>
    <t>Наименование проекта</t>
  </si>
  <si>
    <t>Ввод мощностей</t>
  </si>
  <si>
    <t>Вывод мощностей</t>
  </si>
  <si>
    <t>М. П.</t>
  </si>
  <si>
    <t>от 24 марта 2010 г. № 114</t>
  </si>
  <si>
    <t>всего,</t>
  </si>
  <si>
    <t>в т. ч. средства от доп. эмиссии акций</t>
  </si>
  <si>
    <t>№</t>
  </si>
  <si>
    <t>п/п</t>
  </si>
  <si>
    <t>МВт, Гкал/час, км, МВа</t>
  </si>
  <si>
    <t>1.1</t>
  </si>
  <si>
    <t>1.1.1</t>
  </si>
  <si>
    <t>1.1.1.1</t>
  </si>
  <si>
    <t>1.1.1.2</t>
  </si>
  <si>
    <t>Филиал "Ковдорская электросеть"</t>
  </si>
  <si>
    <t>Филиал "Заполярная горэлектросеть"</t>
  </si>
  <si>
    <t>Транспортные средства</t>
  </si>
  <si>
    <t>Примечание: утвержденной инвестиционной программой не предусмотрено выделение этапов строительства объектов электроэнергетики</t>
  </si>
  <si>
    <t>1.1.4.</t>
  </si>
  <si>
    <t>Прочая прибыль</t>
  </si>
  <si>
    <t>1.4.2.</t>
  </si>
  <si>
    <t xml:space="preserve">в т. ч. средства за счёт арендной платы </t>
  </si>
  <si>
    <t>(арендодатель ГОУТП "ТЭКОС")</t>
  </si>
  <si>
    <t>год</t>
  </si>
  <si>
    <t>№№ п/п</t>
  </si>
  <si>
    <t>Наименование приобретения</t>
  </si>
  <si>
    <t>способ приобретения</t>
  </si>
  <si>
    <t>Планируемая дата или период приобретения</t>
  </si>
  <si>
    <t>Планируемая дата ввода в эксплуатацию</t>
  </si>
  <si>
    <t>Запрос коммерческих предложений</t>
  </si>
  <si>
    <t>Продолжение  приложения № 14</t>
  </si>
  <si>
    <t>Акционерное общество "Мурманэнергосбыт"</t>
  </si>
  <si>
    <t>0,400 МВА</t>
  </si>
  <si>
    <t>0,800 МВА</t>
  </si>
  <si>
    <t>Главный инженер АО "МЭС"</t>
  </si>
  <si>
    <t>_________________________ С.Б. Чумак</t>
  </si>
  <si>
    <t>Объем финансирования ( с НДС)</t>
  </si>
  <si>
    <t>ИТОГО:</t>
  </si>
  <si>
    <t>количество, ед</t>
  </si>
  <si>
    <t>Цена, руб с НДС</t>
  </si>
  <si>
    <t>план***</t>
  </si>
  <si>
    <t>** План в соответствии с утвержденной инвестиционной программой.</t>
  </si>
  <si>
    <t>2020 год</t>
  </si>
  <si>
    <t>"_____ "  декабря  2019 г.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</si>
  <si>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</si>
  <si>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</si>
  <si>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</si>
  <si>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</si>
  <si>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</si>
  <si>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</si>
  <si>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</si>
  <si>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</si>
  <si>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</si>
  <si>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</si>
  <si>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</si>
  <si>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</si>
  <si>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</si>
  <si>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</si>
  <si>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Мурманская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</si>
  <si>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</si>
  <si>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</si>
  <si>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</si>
  <si>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</si>
  <si>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</si>
  <si>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</si>
  <si>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</si>
  <si>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</si>
  <si>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</si>
  <si>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</si>
  <si>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</si>
  <si>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</si>
  <si>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</si>
  <si>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</si>
  <si>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</si>
  <si>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</si>
  <si>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1.1.3.1.1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</si>
  <si>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</si>
  <si>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1.1.3.1.2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</si>
  <si>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</si>
  <si>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1.1.3.1.3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</si>
  <si>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</si>
  <si>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</si>
  <si>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1.1.3.2.1</t>
  </si>
  <si>
    <t>1.1.3.2.2</t>
  </si>
  <si>
    <t>1.1.3.2.3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</si>
  <si>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</si>
  <si>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</si>
  <si>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</si>
  <si>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</si>
  <si>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</si>
  <si>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</si>
  <si>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</si>
  <si>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</si>
  <si>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</si>
  <si>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</si>
  <si>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</si>
  <si>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</si>
  <si>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</si>
  <si>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</si>
  <si>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</si>
  <si>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1.2.1.2.1</t>
  </si>
  <si>
    <t>1.2.1.2.1.5</t>
  </si>
  <si>
    <t>1.2.1.2.1.9</t>
  </si>
  <si>
    <t>1.2.1.2.2</t>
  </si>
  <si>
    <t>1.2.1.2.2.10</t>
  </si>
  <si>
    <t>1.2.1.2.2.11</t>
  </si>
  <si>
    <t>1.2.1.2.2.15</t>
  </si>
  <si>
    <t>1.2.1.2.2.16</t>
  </si>
  <si>
    <t>1.2.1.2.2.17</t>
  </si>
  <si>
    <t>1.2.1.2.2.20</t>
  </si>
  <si>
    <t>1.2.1.2.2.21</t>
  </si>
  <si>
    <t>1.2.1.2.2.22</t>
  </si>
  <si>
    <t>1.2.1.2.2.29</t>
  </si>
  <si>
    <t>1.2.1.2.2.37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</si>
  <si>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</si>
  <si>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</si>
  <si>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</si>
  <si>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</si>
  <si>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1.2.2.1.1</t>
  </si>
  <si>
    <t>1.2.2.1.1.3</t>
  </si>
  <si>
    <t xml:space="preserve">ВЛ 10 кВ № 9  Замена проводов АС-120 на провод АС-50 опоры № 81-116, № 117-140  </t>
  </si>
  <si>
    <t>1.2.2.1.1.13</t>
  </si>
  <si>
    <t>Реконструкция ВЛ 10 кВ ф.9 ПС41-Л9 РП-140. Замена проводов ВЛ 10кВ АС-70 на СИП 3 (оп.1-оп.40).</t>
  </si>
  <si>
    <t>1.2.2.1.1.14</t>
  </si>
  <si>
    <t>Реконструкция ВЛ 10 кВ ф.15 ПС41-Л15 РП-140. Замена проводов ВЛ 10кВ АС-70 на СИП 3 (оп.1-оп.40).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</si>
  <si>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</si>
  <si>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</si>
  <si>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</si>
  <si>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</si>
  <si>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</si>
  <si>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</si>
  <si>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</si>
  <si>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</si>
  <si>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</si>
  <si>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</si>
  <si>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</si>
  <si>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</si>
  <si>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</si>
  <si>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</si>
  <si>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</si>
  <si>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</si>
  <si>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</si>
  <si>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</si>
  <si>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</si>
  <si>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</si>
  <si>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</si>
  <si>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</si>
  <si>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</si>
  <si>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</si>
  <si>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</si>
  <si>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</si>
  <si>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</si>
  <si>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</si>
  <si>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</si>
  <si>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</si>
  <si>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</si>
  <si>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</si>
  <si>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</si>
  <si>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</si>
  <si>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1.4.1.1</t>
  </si>
  <si>
    <t>Строительство кабельной линии 10 кВ от РП-1 до ТП-65.Прокладка кабельной линии 10 кВ с заменой ячейки  на ТП-65</t>
  </si>
  <si>
    <t>1.4.1.4</t>
  </si>
  <si>
    <t>Строительство кабельной линии 10кВ от ПС-52 до РП-2. Прокладка кабельной линии 10кВ пгт. Никель.</t>
  </si>
  <si>
    <t>1.4.2.1.</t>
  </si>
  <si>
    <t>Строительство  воздушной линии 6кВ от ТП-52 до КТПН-13, КТПН-14, расположеной по адресу: Мурманская область, г.Ковдор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</si>
  <si>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</si>
  <si>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</si>
  <si>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</si>
  <si>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</si>
  <si>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1.6.1.</t>
  </si>
  <si>
    <t xml:space="preserve">Оборудование </t>
  </si>
  <si>
    <t>1.6.2.</t>
  </si>
  <si>
    <t>1.6.2.1</t>
  </si>
  <si>
    <t>1.6.2.1.3</t>
  </si>
  <si>
    <t>Автомобиль  УАЗ Пикап</t>
  </si>
  <si>
    <t>1.6.2.1.5</t>
  </si>
  <si>
    <t>Экскаватор TEREX TLB-825</t>
  </si>
  <si>
    <t>1.6.2.2</t>
  </si>
  <si>
    <t>1.6.2.2.2</t>
  </si>
  <si>
    <t>Автомобиль бортовой грузовой с манипулятором (грузоподъемность 5 т)</t>
  </si>
  <si>
    <r>
      <rPr>
        <b/>
        <sz val="9"/>
        <color indexed="8"/>
        <rFont val="Times New Roman"/>
        <family val="1"/>
      </rPr>
      <t>ТП-106.</t>
    </r>
    <r>
      <rPr>
        <sz val="9"/>
        <color indexed="8"/>
        <rFont val="Times New Roman"/>
        <family val="1"/>
      </rPr>
      <t xml:space="preserve"> Замена силовых трансформаторов ТМ-320/10/0,4 и ТМ-400/10/0,4 на ТМГ 10/0,4-400 кВА 2 шт.</t>
    </r>
  </si>
  <si>
    <r>
      <rPr>
        <b/>
        <sz val="9"/>
        <color indexed="8"/>
        <rFont val="Times New Roman"/>
        <family val="1"/>
      </rPr>
      <t>РП-17.</t>
    </r>
    <r>
      <rPr>
        <sz val="9"/>
        <color indexed="8"/>
        <rFont val="Times New Roman"/>
        <family val="1"/>
      </rPr>
      <t xml:space="preserve"> ТМ-40 6/0.4 зав.№ 493881   ввод в эксплуатацию1972г.  - 1 шт;     </t>
    </r>
  </si>
  <si>
    <r>
      <rPr>
        <b/>
        <sz val="9"/>
        <color indexed="8"/>
        <rFont val="Times New Roman"/>
        <family val="1"/>
      </rPr>
      <t>ТП-54 пгт.Никель.</t>
    </r>
    <r>
      <rPr>
        <sz val="9"/>
        <color indexed="8"/>
        <rFont val="Times New Roman"/>
        <family val="1"/>
      </rPr>
      <t>Замена силовых трансформаторов на ТМГ 10/0,4-400 кВА 2 шт.</t>
    </r>
  </si>
  <si>
    <r>
      <rPr>
        <b/>
        <sz val="9"/>
        <color indexed="8"/>
        <rFont val="Times New Roman"/>
        <family val="1"/>
      </rPr>
      <t>ТП-29 пгт.Никель.</t>
    </r>
    <r>
      <rPr>
        <sz val="9"/>
        <color indexed="8"/>
        <rFont val="Times New Roman"/>
        <family val="1"/>
      </rPr>
      <t xml:space="preserve"> Замена силовых трансформаторов на ТМГ 10/0,4-400 кВА 2 шт.</t>
    </r>
  </si>
  <si>
    <r>
      <rPr>
        <b/>
        <sz val="9"/>
        <color indexed="8"/>
        <rFont val="Times New Roman"/>
        <family val="1"/>
      </rPr>
      <t>КТП "Ждановка".</t>
    </r>
    <r>
      <rPr>
        <sz val="9"/>
        <color indexed="8"/>
        <rFont val="Times New Roman"/>
        <family val="1"/>
      </rPr>
      <t xml:space="preserve"> Замена силовых трансформаторов на ТМГ 6/0,4-400 кВА 1 шт.</t>
    </r>
  </si>
  <si>
    <r>
      <rPr>
        <b/>
        <sz val="9"/>
        <color indexed="8"/>
        <rFont val="Times New Roman"/>
        <family val="1"/>
      </rPr>
      <t xml:space="preserve">ТП-5А г.Заполярный. </t>
    </r>
    <r>
      <rPr>
        <sz val="9"/>
        <color indexed="8"/>
        <rFont val="Times New Roman"/>
        <family val="1"/>
      </rPr>
      <t>Замена силовых трансформаторов на ТМГ 6/0,4-400 кВА 2 шт.</t>
    </r>
  </si>
  <si>
    <r>
      <rPr>
        <b/>
        <sz val="9"/>
        <color indexed="8"/>
        <rFont val="Times New Roman"/>
        <family val="1"/>
      </rPr>
      <t xml:space="preserve">ТП-15 г.Заполярный. </t>
    </r>
    <r>
      <rPr>
        <sz val="9"/>
        <color indexed="8"/>
        <rFont val="Times New Roman"/>
        <family val="1"/>
      </rPr>
      <t>Замена силовых трансформаторов на ТМГ 6/0,4-400 кВА 2 шт.</t>
    </r>
  </si>
  <si>
    <r>
      <rPr>
        <b/>
        <sz val="9"/>
        <color indexed="8"/>
        <rFont val="Times New Roman"/>
        <family val="1"/>
      </rPr>
      <t>РП-1 пгт.Никель.</t>
    </r>
    <r>
      <rPr>
        <sz val="9"/>
        <color indexed="8"/>
        <rFont val="Times New Roman"/>
        <family val="1"/>
      </rPr>
      <t xml:space="preserve"> Замена силовых трансформаторов на ТМГ 10/0,4-400 кВА 2 шт.</t>
    </r>
  </si>
  <si>
    <r>
      <rPr>
        <b/>
        <sz val="9"/>
        <color indexed="8"/>
        <rFont val="Times New Roman"/>
        <family val="1"/>
      </rPr>
      <t xml:space="preserve">ТП-49 пгт.Никель. </t>
    </r>
    <r>
      <rPr>
        <sz val="9"/>
        <color indexed="8"/>
        <rFont val="Times New Roman"/>
        <family val="1"/>
      </rPr>
      <t>Замена силовых трансформаторов на ТМГ 10/0,4-400 кВА 1 шт.</t>
    </r>
  </si>
  <si>
    <r>
      <rPr>
        <b/>
        <sz val="9"/>
        <color indexed="8"/>
        <rFont val="Times New Roman"/>
        <family val="1"/>
      </rPr>
      <t xml:space="preserve">ТП-11А г.Заполярный. </t>
    </r>
    <r>
      <rPr>
        <sz val="9"/>
        <color indexed="8"/>
        <rFont val="Times New Roman"/>
        <family val="1"/>
      </rPr>
      <t>Замена силовых трансформаторов на ТМГ 6/0,4-400 кВА 2шт.</t>
    </r>
  </si>
  <si>
    <r>
      <rPr>
        <b/>
        <sz val="9"/>
        <color indexed="8"/>
        <rFont val="Times New Roman"/>
        <family val="1"/>
      </rPr>
      <t>ТП-20 пгт. Никель.</t>
    </r>
    <r>
      <rPr>
        <sz val="9"/>
        <color indexed="8"/>
        <rFont val="Times New Roman"/>
        <family val="1"/>
      </rPr>
      <t xml:space="preserve"> Замена силовых трансформаторов на ТМГ 10/0,4-400 кВА 1 шт.</t>
    </r>
  </si>
  <si>
    <r>
      <rPr>
        <b/>
        <sz val="9"/>
        <color indexed="8"/>
        <rFont val="Times New Roman"/>
        <family val="1"/>
      </rPr>
      <t xml:space="preserve">ТП-52 пгт.Никель. </t>
    </r>
    <r>
      <rPr>
        <sz val="9"/>
        <color indexed="8"/>
        <rFont val="Times New Roman"/>
        <family val="1"/>
      </rPr>
      <t>Замена силовых трансформаторов на ТМГ 10/0,4-400 кВА 1 шт.</t>
    </r>
  </si>
  <si>
    <t>*** Распределение финансирования по кварталам с учетом утв. плана ввода в эксплуатацию основных средств согласно Приказу АО "МЭС" от 28.11.2019 № 506</t>
  </si>
  <si>
    <r>
      <t>Источники финансирования инвестиционной программы на</t>
    </r>
    <r>
      <rPr>
        <b/>
        <sz val="10"/>
        <color indexed="10"/>
        <rFont val="Times New Roman"/>
        <family val="1"/>
      </rPr>
      <t xml:space="preserve"> 2020</t>
    </r>
    <r>
      <rPr>
        <b/>
        <sz val="10"/>
        <rFont val="Times New Roman"/>
        <family val="1"/>
      </rPr>
      <t xml:space="preserve"> год, млн. рублей</t>
    </r>
  </si>
  <si>
    <t>*** Распределение финансирования  по кварталам   с учетом   утв. плана  ввода  в эксплуатацию  основных средств  согласно Приказу  АО "МЭС"  от 28.11.2019 № 506</t>
  </si>
  <si>
    <r>
      <t xml:space="preserve">План ввода/вывода объектов в </t>
    </r>
    <r>
      <rPr>
        <b/>
        <sz val="10"/>
        <color indexed="10"/>
        <rFont val="Times New Roman"/>
        <family val="1"/>
      </rPr>
      <t xml:space="preserve">2020 </t>
    </r>
    <r>
      <rPr>
        <b/>
        <sz val="10"/>
        <rFont val="Times New Roman"/>
        <family val="1"/>
      </rPr>
      <t xml:space="preserve">году </t>
    </r>
  </si>
  <si>
    <t>7,240 МВА</t>
  </si>
  <si>
    <t>0,840 МВА</t>
  </si>
  <si>
    <t>6,400 МВА</t>
  </si>
  <si>
    <t>4,499 км</t>
  </si>
  <si>
    <t>4,449 км</t>
  </si>
  <si>
    <t>4.499 км</t>
  </si>
  <si>
    <t>2,419 км</t>
  </si>
  <si>
    <t>0,840 МВА
4,499 км</t>
  </si>
  <si>
    <t>7,240 МВА
4,499 км</t>
  </si>
  <si>
    <t>2,299 км</t>
  </si>
  <si>
    <t>2,200 км</t>
  </si>
  <si>
    <t>0,040 МВА</t>
  </si>
  <si>
    <t>7,240 МВА
6,918 км</t>
  </si>
  <si>
    <t>0,840 МВА
6,918 км</t>
  </si>
  <si>
    <r>
      <t xml:space="preserve">Информация о планируемых закупках товаров, работ и услуг для целей реализации инвестиционных проектов в рамках инвестиционной программы в </t>
    </r>
    <r>
      <rPr>
        <b/>
        <sz val="10"/>
        <color indexed="10"/>
        <rFont val="Times New Roman"/>
        <family val="1"/>
      </rPr>
      <t xml:space="preserve">2020 </t>
    </r>
    <r>
      <rPr>
        <b/>
        <sz val="10"/>
        <rFont val="Times New Roman"/>
        <family val="1"/>
      </rPr>
      <t xml:space="preserve">году </t>
    </r>
  </si>
  <si>
    <t>Утверждено Приказ Минэнерго и ЖКХ МО  от 18.06.2019 № 128</t>
  </si>
  <si>
    <t>Приказ  АО "МЭС" от 28.11.2019 № 506                               "План приобретения основных средств  на 2020г."</t>
  </si>
  <si>
    <r>
      <rPr>
        <b/>
        <sz val="9"/>
        <color indexed="8"/>
        <rFont val="Times New Roman"/>
        <family val="1"/>
      </rPr>
      <t>ТП-106.</t>
    </r>
    <r>
      <rPr>
        <sz val="9"/>
        <color indexed="8"/>
        <rFont val="Times New Roman"/>
        <family val="1"/>
      </rPr>
      <t xml:space="preserve"> Замена силовых трансформаторов ТМ-320/10/0,4 и ТМ-400/10/0,4 на ТМГ 10/0,4-400 кВА 2 шт.</t>
    </r>
  </si>
  <si>
    <r>
      <rPr>
        <b/>
        <sz val="9"/>
        <color indexed="8"/>
        <rFont val="Times New Roman"/>
        <family val="1"/>
      </rPr>
      <t>РП-17.</t>
    </r>
    <r>
      <rPr>
        <sz val="9"/>
        <color indexed="8"/>
        <rFont val="Times New Roman"/>
        <family val="1"/>
      </rPr>
      <t xml:space="preserve"> ТМ-40 6/0.4 зав.№ 493881   ввод в эксплуатацию1972г.  - 1 шт;     </t>
    </r>
  </si>
  <si>
    <r>
      <rPr>
        <b/>
        <sz val="9"/>
        <color indexed="8"/>
        <rFont val="Times New Roman"/>
        <family val="1"/>
      </rPr>
      <t>ТП-54 пгт.Никель.</t>
    </r>
    <r>
      <rPr>
        <sz val="9"/>
        <color indexed="8"/>
        <rFont val="Times New Roman"/>
        <family val="1"/>
      </rPr>
      <t>Замена силовых трансформаторов на ТМГ 10/0,4-400 кВА 2 шт.</t>
    </r>
  </si>
  <si>
    <r>
      <rPr>
        <b/>
        <sz val="9"/>
        <color indexed="8"/>
        <rFont val="Times New Roman"/>
        <family val="1"/>
      </rPr>
      <t>ТП-29 пгт.Никель.</t>
    </r>
    <r>
      <rPr>
        <sz val="9"/>
        <color indexed="8"/>
        <rFont val="Times New Roman"/>
        <family val="1"/>
      </rPr>
      <t xml:space="preserve"> Замена силовых трансформаторов на ТМГ 10/0,4-400 кВА 2 шт.</t>
    </r>
  </si>
  <si>
    <r>
      <rPr>
        <b/>
        <sz val="9"/>
        <color indexed="8"/>
        <rFont val="Times New Roman"/>
        <family val="1"/>
      </rPr>
      <t>КТП "Ждановка".</t>
    </r>
    <r>
      <rPr>
        <sz val="9"/>
        <color indexed="8"/>
        <rFont val="Times New Roman"/>
        <family val="1"/>
      </rPr>
      <t xml:space="preserve"> Замена силовых трансформаторов на ТМГ 6/0,4-400 кВА 1 шт.</t>
    </r>
  </si>
  <si>
    <r>
      <rPr>
        <b/>
        <sz val="9"/>
        <color indexed="8"/>
        <rFont val="Times New Roman"/>
        <family val="1"/>
      </rPr>
      <t xml:space="preserve">ТП-5А г.Заполярный. </t>
    </r>
    <r>
      <rPr>
        <sz val="9"/>
        <color indexed="8"/>
        <rFont val="Times New Roman"/>
        <family val="1"/>
      </rPr>
      <t>Замена силовых трансформаторов на ТМГ 6/0,4-400 кВА 2 шт.</t>
    </r>
  </si>
  <si>
    <r>
      <rPr>
        <b/>
        <sz val="9"/>
        <color indexed="8"/>
        <rFont val="Times New Roman"/>
        <family val="1"/>
      </rPr>
      <t xml:space="preserve">ТП-15 г.Заполярный. </t>
    </r>
    <r>
      <rPr>
        <sz val="9"/>
        <color indexed="8"/>
        <rFont val="Times New Roman"/>
        <family val="1"/>
      </rPr>
      <t>Замена силовых трансформаторов на ТМГ 6/0,4-400 кВА 2 шт.</t>
    </r>
  </si>
  <si>
    <r>
      <rPr>
        <b/>
        <sz val="9"/>
        <color indexed="8"/>
        <rFont val="Times New Roman"/>
        <family val="1"/>
      </rPr>
      <t>РП-1 пгт.Никель.</t>
    </r>
    <r>
      <rPr>
        <sz val="9"/>
        <color indexed="8"/>
        <rFont val="Times New Roman"/>
        <family val="1"/>
      </rPr>
      <t xml:space="preserve"> Замена силовых трансформаторов на ТМГ 10/0,4-400 кВА 2 шт.</t>
    </r>
  </si>
  <si>
    <r>
      <rPr>
        <b/>
        <sz val="9"/>
        <color indexed="8"/>
        <rFont val="Times New Roman"/>
        <family val="1"/>
      </rPr>
      <t xml:space="preserve">ТП-49 пгт.Никель. </t>
    </r>
    <r>
      <rPr>
        <sz val="9"/>
        <color indexed="8"/>
        <rFont val="Times New Roman"/>
        <family val="1"/>
      </rPr>
      <t>Замена силовых трансформаторов на ТМГ 10/0,4-400 кВА 1 шт.</t>
    </r>
  </si>
  <si>
    <r>
      <rPr>
        <b/>
        <sz val="9"/>
        <color indexed="8"/>
        <rFont val="Times New Roman"/>
        <family val="1"/>
      </rPr>
      <t xml:space="preserve">ТП-11А г.Заполярный. </t>
    </r>
    <r>
      <rPr>
        <sz val="9"/>
        <color indexed="8"/>
        <rFont val="Times New Roman"/>
        <family val="1"/>
      </rPr>
      <t>Замена силовых трансформаторов на ТМГ 6/0,4-400 кВА 2шт.</t>
    </r>
  </si>
  <si>
    <r>
      <rPr>
        <b/>
        <sz val="9"/>
        <color indexed="8"/>
        <rFont val="Times New Roman"/>
        <family val="1"/>
      </rPr>
      <t>ТП-20 пгт. Никель.</t>
    </r>
    <r>
      <rPr>
        <sz val="9"/>
        <color indexed="8"/>
        <rFont val="Times New Roman"/>
        <family val="1"/>
      </rPr>
      <t xml:space="preserve"> Замена силовых трансформаторов на ТМГ 10/0,4-400 кВА 1 шт.</t>
    </r>
  </si>
  <si>
    <r>
      <rPr>
        <b/>
        <sz val="9"/>
        <color indexed="8"/>
        <rFont val="Times New Roman"/>
        <family val="1"/>
      </rPr>
      <t xml:space="preserve">ТП-52 пгт.Никель. </t>
    </r>
    <r>
      <rPr>
        <sz val="9"/>
        <color indexed="8"/>
        <rFont val="Times New Roman"/>
        <family val="1"/>
      </rPr>
      <t>Замена силовых трансформаторов на ТМГ 10/0,4-400 кВА 1 шт.</t>
    </r>
  </si>
  <si>
    <t xml:space="preserve">Сумма, руб.                        (с НДС 20%) </t>
  </si>
  <si>
    <t>Сумма, руб.                         (с НДС 20%)</t>
  </si>
  <si>
    <t>май</t>
  </si>
  <si>
    <t>июль</t>
  </si>
  <si>
    <t>апрель</t>
  </si>
  <si>
    <t>сентябрь</t>
  </si>
  <si>
    <t>октябрь</t>
  </si>
  <si>
    <t>-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</si>
</sst>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_-* #,##0.00_р_._-;\-* #,##0.00_р_._-;_-* &quot;-&quot;???_р_._-;_-@_-"/>
    <numFmt numFmtId="190" formatCode="_-* #,##0.000_р_._-;\-* #,##0.000_р_._-;_-* &quot;-&quot;???_р_._-;_-@_-"/>
    <numFmt numFmtId="191" formatCode="#,##0.00_ ;\-#,##0.00\ "/>
    <numFmt numFmtId="192" formatCode="_-* #,##0.000\ _₽_-;\-* #,##0.000\ _₽_-;_-* &quot;-&quot;???\ _₽_-;_-@_-"/>
    <numFmt numFmtId="193" formatCode="#,##0.000_ ;\-#,##0.000\ "/>
    <numFmt numFmtId="194" formatCode="#,##0.0"/>
    <numFmt numFmtId="195" formatCode="mmm/yyyy"/>
    <numFmt numFmtId="196" formatCode="_-* #,##0.000\ &quot;₽&quot;_-;\-* #,##0.000\ &quot;₽&quot;_-;_-* &quot;-&quot;???\ &quot;₽&quot;_-;_-@_-"/>
    <numFmt numFmtId="197" formatCode="_-* #,##0.0000\ _₽_-;\-* #,##0.0000\ _₽_-;_-* &quot;-&quot;???\ _₽_-;_-@_-"/>
    <numFmt numFmtId="198" formatCode="_-* #,##0.00000\ _₽_-;\-* #,##0.00000\ _₽_-;_-* &quot;-&quot;???\ _₽_-;_-@_-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FFF"/>
        <bgColor indexed="64"/>
      </patternFill>
    </fill>
    <fill>
      <patternFill patternType="solid">
        <fgColor rgb="FFF0FFCD"/>
        <bgColor indexed="64"/>
      </patternFill>
    </fill>
    <fill>
      <patternFill patternType="solid">
        <fgColor rgb="FFF0FF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187" fontId="7" fillId="0" borderId="14" xfId="0" applyNumberFormat="1" applyFont="1" applyBorder="1" applyAlignment="1">
      <alignment horizontal="left"/>
    </xf>
    <xf numFmtId="187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/>
    </xf>
    <xf numFmtId="187" fontId="7" fillId="0" borderId="15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4" xfId="0" applyNumberFormat="1" applyFont="1" applyBorder="1" applyAlignment="1">
      <alignment horizontal="left"/>
    </xf>
    <xf numFmtId="187" fontId="7" fillId="0" borderId="14" xfId="0" applyNumberFormat="1" applyFont="1" applyBorder="1" applyAlignment="1">
      <alignment horizontal="center" vertical="center"/>
    </xf>
    <xf numFmtId="187" fontId="54" fillId="0" borderId="14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center"/>
    </xf>
    <xf numFmtId="0" fontId="55" fillId="0" borderId="17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0" fontId="56" fillId="0" borderId="17" xfId="0" applyNumberFormat="1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194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187" fontId="57" fillId="5" borderId="14" xfId="0" applyNumberFormat="1" applyFont="1" applyFill="1" applyBorder="1" applyAlignment="1">
      <alignment horizontal="left" vertical="center" wrapText="1"/>
    </xf>
    <xf numFmtId="187" fontId="57" fillId="33" borderId="14" xfId="0" applyNumberFormat="1" applyFont="1" applyFill="1" applyBorder="1" applyAlignment="1">
      <alignment horizontal="left" vertical="center" wrapText="1"/>
    </xf>
    <xf numFmtId="0" fontId="57" fillId="34" borderId="14" xfId="0" applyNumberFormat="1" applyFont="1" applyFill="1" applyBorder="1" applyAlignment="1">
      <alignment horizontal="center" vertical="center" wrapText="1"/>
    </xf>
    <xf numFmtId="187" fontId="57" fillId="35" borderId="14" xfId="33" applyNumberFormat="1" applyFont="1" applyFill="1" applyBorder="1" applyAlignment="1" applyProtection="1">
      <alignment horizontal="left" vertical="center" wrapText="1"/>
      <protection locked="0"/>
    </xf>
    <xf numFmtId="49" fontId="54" fillId="36" borderId="14" xfId="0" applyNumberFormat="1" applyFont="1" applyFill="1" applyBorder="1" applyAlignment="1">
      <alignment horizontal="center" vertical="center" wrapText="1"/>
    </xf>
    <xf numFmtId="187" fontId="57" fillId="37" borderId="14" xfId="33" applyNumberFormat="1" applyFont="1" applyFill="1" applyBorder="1" applyAlignment="1" applyProtection="1">
      <alignment horizontal="left" vertical="center" wrapText="1"/>
      <protection locked="0"/>
    </xf>
    <xf numFmtId="49" fontId="57" fillId="34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 wrapText="1"/>
    </xf>
    <xf numFmtId="0" fontId="54" fillId="36" borderId="14" xfId="0" applyFont="1" applyFill="1" applyBorder="1" applyAlignment="1">
      <alignment vertical="center" wrapText="1"/>
    </xf>
    <xf numFmtId="0" fontId="57" fillId="33" borderId="14" xfId="0" applyNumberFormat="1" applyFont="1" applyFill="1" applyBorder="1" applyAlignment="1">
      <alignment horizontal="center" vertical="center" wrapText="1"/>
    </xf>
    <xf numFmtId="187" fontId="57" fillId="5" borderId="14" xfId="0" applyNumberFormat="1" applyFont="1" applyFill="1" applyBorder="1" applyAlignment="1">
      <alignment horizontal="center" vertical="center" wrapText="1"/>
    </xf>
    <xf numFmtId="187" fontId="57" fillId="34" borderId="14" xfId="0" applyNumberFormat="1" applyFont="1" applyFill="1" applyBorder="1" applyAlignment="1">
      <alignment horizontal="center" vertical="center" wrapText="1"/>
    </xf>
    <xf numFmtId="187" fontId="57" fillId="33" borderId="1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left"/>
    </xf>
    <xf numFmtId="192" fontId="54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194" fontId="5" fillId="0" borderId="21" xfId="0" applyNumberFormat="1" applyFont="1" applyFill="1" applyBorder="1" applyAlignment="1">
      <alignment vertical="center"/>
    </xf>
    <xf numFmtId="194" fontId="5" fillId="0" borderId="21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4" fillId="36" borderId="20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/>
    </xf>
    <xf numFmtId="49" fontId="54" fillId="36" borderId="14" xfId="55" applyNumberFormat="1" applyFont="1" applyFill="1" applyBorder="1" applyAlignment="1">
      <alignment horizontal="center" vertical="center"/>
      <protection/>
    </xf>
    <xf numFmtId="0" fontId="54" fillId="36" borderId="14" xfId="55" applyNumberFormat="1" applyFont="1" applyFill="1" applyBorder="1" applyAlignment="1">
      <alignment vertical="center" wrapText="1"/>
      <protection/>
    </xf>
    <xf numFmtId="187" fontId="54" fillId="36" borderId="14" xfId="33" applyNumberFormat="1" applyFont="1" applyFill="1" applyBorder="1" applyAlignment="1">
      <alignment horizontal="left" vertical="center" wrapText="1"/>
      <protection/>
    </xf>
    <xf numFmtId="0" fontId="54" fillId="36" borderId="14" xfId="0" applyFont="1" applyFill="1" applyBorder="1" applyAlignment="1">
      <alignment horizontal="left" vertical="center" wrapText="1"/>
    </xf>
    <xf numFmtId="0" fontId="54" fillId="36" borderId="14" xfId="0" applyFont="1" applyFill="1" applyBorder="1" applyAlignment="1">
      <alignment horizontal="center" vertical="center" wrapText="1"/>
    </xf>
    <xf numFmtId="187" fontId="54" fillId="36" borderId="14" xfId="0" applyNumberFormat="1" applyFont="1" applyFill="1" applyBorder="1" applyAlignment="1">
      <alignment horizontal="center" vertical="center" wrapText="1"/>
    </xf>
    <xf numFmtId="187" fontId="54" fillId="36" borderId="14" xfId="33" applyNumberFormat="1" applyFont="1" applyFill="1" applyBorder="1" applyAlignment="1" applyProtection="1">
      <alignment horizontal="left" vertical="center" wrapText="1"/>
      <protection locked="0"/>
    </xf>
    <xf numFmtId="0" fontId="54" fillId="0" borderId="14" xfId="55" applyNumberFormat="1" applyFont="1" applyBorder="1" applyAlignment="1">
      <alignment horizontal="center" vertical="center"/>
      <protection/>
    </xf>
    <xf numFmtId="187" fontId="57" fillId="12" borderId="14" xfId="0" applyNumberFormat="1" applyFont="1" applyFill="1" applyBorder="1" applyAlignment="1">
      <alignment horizontal="center" vertical="center" wrapText="1"/>
    </xf>
    <xf numFmtId="187" fontId="57" fillId="7" borderId="14" xfId="0" applyNumberFormat="1" applyFont="1" applyFill="1" applyBorder="1" applyAlignment="1">
      <alignment horizontal="center" vertical="center" wrapText="1"/>
    </xf>
    <xf numFmtId="0" fontId="54" fillId="31" borderId="14" xfId="55" applyNumberFormat="1" applyFont="1" applyFill="1" applyBorder="1" applyAlignment="1">
      <alignment horizontal="center" vertical="center"/>
      <protection/>
    </xf>
    <xf numFmtId="49" fontId="54" fillId="0" borderId="14" xfId="55" applyNumberFormat="1" applyFont="1" applyFill="1" applyBorder="1" applyAlignment="1">
      <alignment horizontal="center" vertical="center"/>
      <protection/>
    </xf>
    <xf numFmtId="0" fontId="54" fillId="4" borderId="14" xfId="55" applyNumberFormat="1" applyFont="1" applyFill="1" applyBorder="1" applyAlignment="1">
      <alignment horizontal="center" vertical="center"/>
      <protection/>
    </xf>
    <xf numFmtId="187" fontId="54" fillId="0" borderId="14" xfId="33" applyNumberFormat="1" applyFont="1" applyFill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horizontal="center" vertical="center" wrapText="1"/>
    </xf>
    <xf numFmtId="187" fontId="54" fillId="0" borderId="14" xfId="0" applyNumberFormat="1" applyFont="1" applyFill="1" applyBorder="1" applyAlignment="1">
      <alignment horizontal="center" vertical="center"/>
    </xf>
    <xf numFmtId="187" fontId="57" fillId="7" borderId="14" xfId="0" applyNumberFormat="1" applyFont="1" applyFill="1" applyBorder="1" applyAlignment="1">
      <alignment horizontal="left" vertical="center" wrapText="1"/>
    </xf>
    <xf numFmtId="187" fontId="57" fillId="34" borderId="14" xfId="0" applyNumberFormat="1" applyFont="1" applyFill="1" applyBorder="1" applyAlignment="1">
      <alignment horizontal="left" vertical="center" wrapText="1"/>
    </xf>
    <xf numFmtId="0" fontId="57" fillId="12" borderId="14" xfId="0" applyNumberFormat="1" applyFont="1" applyFill="1" applyBorder="1" applyAlignment="1">
      <alignment horizontal="center" vertical="center" wrapText="1"/>
    </xf>
    <xf numFmtId="187" fontId="57" fillId="38" borderId="14" xfId="33" applyNumberFormat="1" applyFont="1" applyFill="1" applyBorder="1" applyAlignment="1" applyProtection="1">
      <alignment horizontal="left" vertical="center" wrapText="1"/>
      <protection locked="0"/>
    </xf>
    <xf numFmtId="0" fontId="54" fillId="31" borderId="14" xfId="55" applyNumberFormat="1" applyFont="1" applyFill="1" applyBorder="1" applyAlignment="1">
      <alignment horizontal="left" vertical="center" wrapText="1"/>
      <protection/>
    </xf>
    <xf numFmtId="49" fontId="54" fillId="4" borderId="14" xfId="55" applyNumberFormat="1" applyFont="1" applyFill="1" applyBorder="1" applyAlignment="1">
      <alignment horizontal="center" vertical="center"/>
      <protection/>
    </xf>
    <xf numFmtId="0" fontId="54" fillId="4" borderId="14" xfId="55" applyNumberFormat="1" applyFont="1" applyFill="1" applyBorder="1" applyAlignment="1">
      <alignment vertical="center" wrapText="1"/>
      <protection/>
    </xf>
    <xf numFmtId="0" fontId="57" fillId="7" borderId="14" xfId="0" applyNumberFormat="1" applyFont="1" applyFill="1" applyBorder="1" applyAlignment="1">
      <alignment horizontal="center" vertical="center" wrapText="1"/>
    </xf>
    <xf numFmtId="187" fontId="57" fillId="39" borderId="14" xfId="33" applyNumberFormat="1" applyFont="1" applyFill="1" applyBorder="1" applyAlignment="1" applyProtection="1">
      <alignment horizontal="left" vertical="center" wrapText="1"/>
      <protection locked="0"/>
    </xf>
    <xf numFmtId="187" fontId="54" fillId="0" borderId="14" xfId="33" applyNumberFormat="1" applyFont="1" applyFill="1" applyBorder="1" applyAlignment="1">
      <alignment horizontal="left" vertical="center" wrapText="1"/>
      <protection/>
    </xf>
    <xf numFmtId="193" fontId="54" fillId="31" borderId="14" xfId="55" applyNumberFormat="1" applyFont="1" applyFill="1" applyBorder="1" applyAlignment="1">
      <alignment horizontal="center" vertical="center"/>
      <protection/>
    </xf>
    <xf numFmtId="193" fontId="57" fillId="34" borderId="14" xfId="0" applyNumberFormat="1" applyFont="1" applyFill="1" applyBorder="1" applyAlignment="1">
      <alignment horizontal="center" vertical="center" wrapText="1"/>
    </xf>
    <xf numFmtId="187" fontId="54" fillId="31" borderId="14" xfId="55" applyNumberFormat="1" applyFont="1" applyFill="1" applyBorder="1" applyAlignment="1">
      <alignment horizontal="center" vertical="center"/>
      <protection/>
    </xf>
    <xf numFmtId="193" fontId="54" fillId="4" borderId="14" xfId="55" applyNumberFormat="1" applyFont="1" applyFill="1" applyBorder="1" applyAlignment="1">
      <alignment horizontal="center" vertical="center"/>
      <protection/>
    </xf>
    <xf numFmtId="0" fontId="59" fillId="0" borderId="0" xfId="55" applyFont="1">
      <alignment/>
      <protection/>
    </xf>
    <xf numFmtId="0" fontId="59" fillId="0" borderId="0" xfId="55" applyFont="1" applyAlignment="1">
      <alignment vertical="center"/>
      <protection/>
    </xf>
    <xf numFmtId="0" fontId="59" fillId="0" borderId="0" xfId="55" applyFont="1" applyFill="1">
      <alignment/>
      <protection/>
    </xf>
    <xf numFmtId="0" fontId="57" fillId="5" borderId="14" xfId="54" applyNumberFormat="1" applyFont="1" applyFill="1" applyBorder="1" applyAlignment="1">
      <alignment horizontal="center" vertical="center" wrapText="1"/>
      <protection/>
    </xf>
    <xf numFmtId="187" fontId="57" fillId="5" borderId="14" xfId="54" applyNumberFormat="1" applyFont="1" applyFill="1" applyBorder="1" applyAlignment="1">
      <alignment horizontal="center" vertical="center" wrapText="1"/>
      <protection/>
    </xf>
    <xf numFmtId="0" fontId="57" fillId="34" borderId="14" xfId="54" applyNumberFormat="1" applyFont="1" applyFill="1" applyBorder="1" applyAlignment="1">
      <alignment horizontal="center" vertical="center" wrapText="1"/>
      <protection/>
    </xf>
    <xf numFmtId="187" fontId="57" fillId="34" borderId="14" xfId="54" applyNumberFormat="1" applyFont="1" applyFill="1" applyBorder="1" applyAlignment="1">
      <alignment horizontal="center" vertical="center" wrapText="1"/>
      <protection/>
    </xf>
    <xf numFmtId="0" fontId="57" fillId="33" borderId="14" xfId="54" applyNumberFormat="1" applyFont="1" applyFill="1" applyBorder="1" applyAlignment="1">
      <alignment horizontal="center" vertical="center" wrapText="1"/>
      <protection/>
    </xf>
    <xf numFmtId="0" fontId="57" fillId="33" borderId="14" xfId="54" applyFont="1" applyFill="1" applyBorder="1" applyAlignment="1">
      <alignment horizontal="left" vertical="center" wrapText="1"/>
      <protection/>
    </xf>
    <xf numFmtId="187" fontId="57" fillId="33" borderId="14" xfId="54" applyNumberFormat="1" applyFont="1" applyFill="1" applyBorder="1" applyAlignment="1">
      <alignment horizontal="center" vertical="center" wrapText="1"/>
      <protection/>
    </xf>
    <xf numFmtId="0" fontId="54" fillId="0" borderId="14" xfId="55" applyNumberFormat="1" applyFont="1" applyFill="1" applyBorder="1" applyAlignment="1">
      <alignment vertical="center" wrapText="1"/>
      <protection/>
    </xf>
    <xf numFmtId="187" fontId="54" fillId="0" borderId="14" xfId="55" applyNumberFormat="1" applyFont="1" applyBorder="1" applyAlignment="1">
      <alignment horizontal="center" vertical="center"/>
      <protection/>
    </xf>
    <xf numFmtId="0" fontId="57" fillId="12" borderId="14" xfId="54" applyNumberFormat="1" applyFont="1" applyFill="1" applyBorder="1" applyAlignment="1">
      <alignment horizontal="center" vertical="center" wrapText="1"/>
      <protection/>
    </xf>
    <xf numFmtId="187" fontId="57" fillId="12" borderId="14" xfId="54" applyNumberFormat="1" applyFont="1" applyFill="1" applyBorder="1" applyAlignment="1">
      <alignment horizontal="center" vertical="center" wrapText="1"/>
      <protection/>
    </xf>
    <xf numFmtId="0" fontId="57" fillId="7" borderId="14" xfId="54" applyNumberFormat="1" applyFont="1" applyFill="1" applyBorder="1" applyAlignment="1">
      <alignment horizontal="center" vertical="center" wrapText="1"/>
      <protection/>
    </xf>
    <xf numFmtId="187" fontId="57" fillId="7" borderId="14" xfId="54" applyNumberFormat="1" applyFont="1" applyFill="1" applyBorder="1" applyAlignment="1">
      <alignment horizontal="center" vertical="center" wrapText="1"/>
      <protection/>
    </xf>
    <xf numFmtId="49" fontId="54" fillId="31" borderId="14" xfId="55" applyNumberFormat="1" applyFont="1" applyFill="1" applyBorder="1" applyAlignment="1">
      <alignment horizontal="center" vertical="center"/>
      <protection/>
    </xf>
    <xf numFmtId="0" fontId="54" fillId="31" borderId="14" xfId="55" applyNumberFormat="1" applyFont="1" applyFill="1" applyBorder="1" applyAlignment="1">
      <alignment vertical="center" wrapText="1"/>
      <protection/>
    </xf>
    <xf numFmtId="187" fontId="54" fillId="0" borderId="14" xfId="54" applyNumberFormat="1" applyFont="1" applyFill="1" applyBorder="1" applyAlignment="1">
      <alignment horizontal="center" vertical="center" wrapText="1"/>
      <protection/>
    </xf>
    <xf numFmtId="193" fontId="54" fillId="36" borderId="14" xfId="33" applyNumberFormat="1" applyFont="1" applyFill="1" applyBorder="1" applyAlignment="1">
      <alignment horizontal="center" vertical="center" wrapText="1"/>
      <protection/>
    </xf>
    <xf numFmtId="187" fontId="57" fillId="40" borderId="14" xfId="33" applyNumberFormat="1" applyFont="1" applyFill="1" applyBorder="1" applyAlignment="1" applyProtection="1">
      <alignment horizontal="left" vertical="center" wrapText="1"/>
      <protection locked="0"/>
    </xf>
    <xf numFmtId="0" fontId="11" fillId="36" borderId="14" xfId="0" applyFont="1" applyFill="1" applyBorder="1" applyAlignment="1">
      <alignment vertical="center" wrapText="1"/>
    </xf>
    <xf numFmtId="187" fontId="54" fillId="0" borderId="14" xfId="33" applyNumberFormat="1" applyFont="1" applyFill="1" applyBorder="1" applyAlignment="1" applyProtection="1">
      <alignment horizontal="left" vertical="center" wrapText="1"/>
      <protection locked="0"/>
    </xf>
    <xf numFmtId="0" fontId="57" fillId="33" borderId="14" xfId="0" applyFont="1" applyFill="1" applyBorder="1" applyAlignment="1">
      <alignment horizontal="left" vertical="center" wrapText="1"/>
    </xf>
    <xf numFmtId="14" fontId="57" fillId="34" borderId="14" xfId="0" applyNumberFormat="1" applyFont="1" applyFill="1" applyBorder="1" applyAlignment="1">
      <alignment horizontal="center" vertical="center" wrapText="1"/>
    </xf>
    <xf numFmtId="187" fontId="54" fillId="0" borderId="14" xfId="55" applyNumberFormat="1" applyFont="1" applyBorder="1" applyAlignment="1">
      <alignment horizontal="center" vertical="center" wrapText="1"/>
      <protection/>
    </xf>
    <xf numFmtId="0" fontId="60" fillId="0" borderId="0" xfId="0" applyNumberFormat="1" applyFont="1" applyFill="1" applyBorder="1" applyAlignment="1">
      <alignment horizontal="center"/>
    </xf>
    <xf numFmtId="0" fontId="60" fillId="0" borderId="0" xfId="0" applyNumberFormat="1" applyFont="1" applyFill="1" applyBorder="1" applyAlignment="1">
      <alignment horizontal="right"/>
    </xf>
    <xf numFmtId="0" fontId="54" fillId="0" borderId="0" xfId="0" applyNumberFormat="1" applyFont="1" applyFill="1" applyBorder="1" applyAlignment="1">
      <alignment horizontal="right"/>
    </xf>
    <xf numFmtId="0" fontId="61" fillId="0" borderId="0" xfId="0" applyNumberFormat="1" applyFont="1" applyFill="1" applyBorder="1" applyAlignment="1">
      <alignment horizontal="left"/>
    </xf>
    <xf numFmtId="0" fontId="61" fillId="0" borderId="0" xfId="0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 horizontal="left"/>
    </xf>
    <xf numFmtId="0" fontId="54" fillId="0" borderId="0" xfId="0" applyNumberFormat="1" applyFont="1" applyFill="1" applyBorder="1" applyAlignment="1">
      <alignment/>
    </xf>
    <xf numFmtId="0" fontId="62" fillId="0" borderId="0" xfId="0" applyNumberFormat="1" applyFont="1" applyFill="1" applyBorder="1" applyAlignment="1">
      <alignment horizontal="left" vertical="top"/>
    </xf>
    <xf numFmtId="49" fontId="54" fillId="0" borderId="0" xfId="0" applyNumberFormat="1" applyFont="1" applyFill="1" applyBorder="1" applyAlignment="1">
      <alignment/>
    </xf>
    <xf numFmtId="49" fontId="54" fillId="0" borderId="0" xfId="0" applyNumberFormat="1" applyFont="1" applyFill="1" applyBorder="1" applyAlignment="1">
      <alignment horizontal="left"/>
    </xf>
    <xf numFmtId="49" fontId="54" fillId="0" borderId="0" xfId="0" applyNumberFormat="1" applyFont="1" applyFill="1" applyBorder="1" applyAlignment="1">
      <alignment horizontal="center"/>
    </xf>
    <xf numFmtId="0" fontId="54" fillId="0" borderId="28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top"/>
    </xf>
    <xf numFmtId="0" fontId="54" fillId="0" borderId="17" xfId="0" applyNumberFormat="1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29" xfId="0" applyNumberFormat="1" applyFont="1" applyFill="1" applyBorder="1" applyAlignment="1">
      <alignment horizontal="center" vertical="center"/>
    </xf>
    <xf numFmtId="0" fontId="54" fillId="0" borderId="16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center" vertical="center"/>
    </xf>
    <xf numFmtId="0" fontId="60" fillId="0" borderId="30" xfId="0" applyNumberFormat="1" applyFont="1" applyFill="1" applyBorder="1" applyAlignment="1">
      <alignment horizontal="left" vertical="center"/>
    </xf>
    <xf numFmtId="0" fontId="54" fillId="0" borderId="30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left"/>
    </xf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left" vertical="center"/>
    </xf>
    <xf numFmtId="0" fontId="60" fillId="0" borderId="0" xfId="0" applyNumberFormat="1" applyFont="1" applyFill="1" applyBorder="1" applyAlignment="1">
      <alignment vertical="top"/>
    </xf>
    <xf numFmtId="187" fontId="54" fillId="36" borderId="15" xfId="33" applyNumberFormat="1" applyFont="1" applyFill="1" applyBorder="1" applyAlignment="1" applyProtection="1">
      <alignment horizontal="left" vertical="center" wrapText="1"/>
      <protection locked="0"/>
    </xf>
    <xf numFmtId="187" fontId="54" fillId="36" borderId="15" xfId="33" applyNumberFormat="1" applyFont="1" applyFill="1" applyBorder="1" applyAlignment="1">
      <alignment horizontal="left" vertical="center" wrapText="1"/>
      <protection/>
    </xf>
    <xf numFmtId="192" fontId="54" fillId="0" borderId="20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16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/>
    </xf>
    <xf numFmtId="0" fontId="62" fillId="0" borderId="0" xfId="0" applyNumberFormat="1" applyFont="1" applyFill="1" applyBorder="1" applyAlignment="1">
      <alignment horizontal="right" vertical="top"/>
    </xf>
    <xf numFmtId="0" fontId="54" fillId="0" borderId="28" xfId="0" applyNumberFormat="1" applyFont="1" applyFill="1" applyBorder="1" applyAlignment="1">
      <alignment horizontal="center" vertical="center"/>
    </xf>
    <xf numFmtId="0" fontId="54" fillId="0" borderId="31" xfId="0" applyNumberFormat="1" applyFont="1" applyFill="1" applyBorder="1" applyAlignment="1">
      <alignment horizontal="center" vertical="center"/>
    </xf>
    <xf numFmtId="0" fontId="54" fillId="0" borderId="32" xfId="0" applyNumberFormat="1" applyFont="1" applyFill="1" applyBorder="1" applyAlignment="1">
      <alignment horizontal="center" vertical="center"/>
    </xf>
    <xf numFmtId="0" fontId="54" fillId="0" borderId="29" xfId="0" applyNumberFormat="1" applyFont="1" applyFill="1" applyBorder="1" applyAlignment="1">
      <alignment horizontal="center" vertical="center"/>
    </xf>
    <xf numFmtId="0" fontId="54" fillId="0" borderId="30" xfId="0" applyNumberFormat="1" applyFont="1" applyFill="1" applyBorder="1" applyAlignment="1">
      <alignment horizontal="center" vertical="center"/>
    </xf>
    <xf numFmtId="0" fontId="54" fillId="0" borderId="33" xfId="0" applyNumberFormat="1" applyFont="1" applyFill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187" fontId="6" fillId="0" borderId="28" xfId="0" applyNumberFormat="1" applyFont="1" applyBorder="1" applyAlignment="1">
      <alignment horizontal="center" vertical="center"/>
    </xf>
    <xf numFmtId="187" fontId="6" fillId="0" borderId="29" xfId="0" applyNumberFormat="1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left" vertical="center"/>
    </xf>
    <xf numFmtId="187" fontId="7" fillId="0" borderId="16" xfId="0" applyNumberFormat="1" applyFont="1" applyBorder="1" applyAlignment="1">
      <alignment horizontal="left" vertical="center"/>
    </xf>
    <xf numFmtId="187" fontId="7" fillId="0" borderId="28" xfId="0" applyNumberFormat="1" applyFont="1" applyBorder="1" applyAlignment="1">
      <alignment horizontal="center" vertical="center"/>
    </xf>
    <xf numFmtId="187" fontId="7" fillId="0" borderId="2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top"/>
    </xf>
    <xf numFmtId="0" fontId="6" fillId="0" borderId="31" xfId="0" applyNumberFormat="1" applyFont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137"/>
  <sheetViews>
    <sheetView tabSelected="1" zoomScaleSheetLayoutView="100" zoomScalePageLayoutView="0" workbookViewId="0" topLeftCell="A1">
      <selection activeCell="I123" sqref="I123"/>
    </sheetView>
  </sheetViews>
  <sheetFormatPr defaultColWidth="1.37890625" defaultRowHeight="12.75"/>
  <cols>
    <col min="1" max="1" width="14.00390625" style="174" customWidth="1"/>
    <col min="2" max="2" width="49.375" style="174" customWidth="1"/>
    <col min="3" max="3" width="12.25390625" style="174" customWidth="1"/>
    <col min="4" max="4" width="14.875" style="174" customWidth="1"/>
    <col min="5" max="5" width="9.00390625" style="174" customWidth="1"/>
    <col min="6" max="6" width="8.375" style="174" customWidth="1"/>
    <col min="7" max="8" width="10.125" style="174" customWidth="1"/>
    <col min="9" max="9" width="20.75390625" style="174" customWidth="1"/>
    <col min="10" max="16384" width="1.37890625" style="174" customWidth="1"/>
  </cols>
  <sheetData>
    <row r="1" spans="2:9" s="156" customFormat="1" ht="11.25">
      <c r="B1" s="75" t="s">
        <v>99</v>
      </c>
      <c r="I1" s="157" t="s">
        <v>32</v>
      </c>
    </row>
    <row r="2" s="156" customFormat="1" ht="11.25">
      <c r="I2" s="157" t="s">
        <v>11</v>
      </c>
    </row>
    <row r="3" s="156" customFormat="1" ht="11.25">
      <c r="I3" s="157" t="s">
        <v>72</v>
      </c>
    </row>
    <row r="4" s="158" customFormat="1" ht="12"/>
    <row r="5" spans="1:79" s="160" customFormat="1" ht="14.25">
      <c r="A5" s="188" t="s">
        <v>34</v>
      </c>
      <c r="B5" s="188"/>
      <c r="C5" s="188"/>
      <c r="D5" s="188"/>
      <c r="E5" s="188"/>
      <c r="F5" s="188"/>
      <c r="G5" s="188"/>
      <c r="H5" s="188"/>
      <c r="I5" s="188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</row>
    <row r="6" spans="1:79" s="160" customFormat="1" ht="14.25">
      <c r="A6" s="188" t="s">
        <v>35</v>
      </c>
      <c r="B6" s="188"/>
      <c r="C6" s="188"/>
      <c r="D6" s="188"/>
      <c r="E6" s="188"/>
      <c r="F6" s="188"/>
      <c r="G6" s="188"/>
      <c r="H6" s="188"/>
      <c r="I6" s="188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</row>
    <row r="7" s="161" customFormat="1" ht="12"/>
    <row r="8" s="161" customFormat="1" ht="12">
      <c r="I8" s="158" t="s">
        <v>12</v>
      </c>
    </row>
    <row r="9" s="161" customFormat="1" ht="12">
      <c r="I9" s="158" t="s">
        <v>102</v>
      </c>
    </row>
    <row r="10" spans="7:9" s="161" customFormat="1" ht="19.5" customHeight="1">
      <c r="G10" s="162"/>
      <c r="H10" s="162" t="s">
        <v>103</v>
      </c>
      <c r="I10" s="158"/>
    </row>
    <row r="11" spans="7:9" s="163" customFormat="1" ht="10.5">
      <c r="G11" s="189"/>
      <c r="H11" s="189"/>
      <c r="I11" s="189"/>
    </row>
    <row r="12" spans="7:9" s="161" customFormat="1" ht="12">
      <c r="G12" s="164"/>
      <c r="H12" s="164"/>
      <c r="I12" s="158" t="s">
        <v>111</v>
      </c>
    </row>
    <row r="13" spans="7:9" s="161" customFormat="1" ht="12">
      <c r="G13" s="165"/>
      <c r="H13" s="166"/>
      <c r="I13" s="158" t="s">
        <v>71</v>
      </c>
    </row>
    <row r="14" s="161" customFormat="1" ht="12"/>
    <row r="15" spans="1:9" s="169" customFormat="1" ht="12.75" customHeight="1">
      <c r="A15" s="185" t="s">
        <v>2</v>
      </c>
      <c r="B15" s="185" t="s">
        <v>3</v>
      </c>
      <c r="C15" s="167" t="s">
        <v>13</v>
      </c>
      <c r="D15" s="190" t="s">
        <v>104</v>
      </c>
      <c r="E15" s="191"/>
      <c r="F15" s="191"/>
      <c r="G15" s="191"/>
      <c r="H15" s="192"/>
      <c r="I15" s="168" t="s">
        <v>22</v>
      </c>
    </row>
    <row r="16" spans="1:9" s="169" customFormat="1" ht="12">
      <c r="A16" s="186"/>
      <c r="B16" s="186"/>
      <c r="C16" s="170" t="s">
        <v>14</v>
      </c>
      <c r="D16" s="193" t="s">
        <v>110</v>
      </c>
      <c r="E16" s="194"/>
      <c r="F16" s="194"/>
      <c r="G16" s="194"/>
      <c r="H16" s="195"/>
      <c r="I16" s="171" t="s">
        <v>23</v>
      </c>
    </row>
    <row r="17" spans="1:9" s="169" customFormat="1" ht="12">
      <c r="A17" s="186"/>
      <c r="B17" s="186"/>
      <c r="C17" s="170" t="s">
        <v>15</v>
      </c>
      <c r="D17" s="167" t="s">
        <v>73</v>
      </c>
      <c r="E17" s="185" t="s">
        <v>17</v>
      </c>
      <c r="F17" s="185" t="s">
        <v>18</v>
      </c>
      <c r="G17" s="185" t="s">
        <v>33</v>
      </c>
      <c r="H17" s="185" t="s">
        <v>21</v>
      </c>
      <c r="I17" s="171" t="s">
        <v>24</v>
      </c>
    </row>
    <row r="18" spans="1:9" s="169" customFormat="1" ht="12">
      <c r="A18" s="186"/>
      <c r="B18" s="186"/>
      <c r="C18" s="170" t="s">
        <v>31</v>
      </c>
      <c r="D18" s="172" t="s">
        <v>110</v>
      </c>
      <c r="E18" s="187"/>
      <c r="F18" s="187"/>
      <c r="G18" s="187"/>
      <c r="H18" s="187"/>
      <c r="I18" s="171" t="s">
        <v>37</v>
      </c>
    </row>
    <row r="19" spans="1:9" s="169" customFormat="1" ht="12" customHeight="1">
      <c r="A19" s="186"/>
      <c r="B19" s="186"/>
      <c r="C19" s="170"/>
      <c r="D19" s="185" t="s">
        <v>30</v>
      </c>
      <c r="E19" s="185" t="s">
        <v>19</v>
      </c>
      <c r="F19" s="185" t="s">
        <v>19</v>
      </c>
      <c r="G19" s="185" t="s">
        <v>108</v>
      </c>
      <c r="H19" s="185" t="s">
        <v>108</v>
      </c>
      <c r="I19" s="171" t="s">
        <v>25</v>
      </c>
    </row>
    <row r="20" spans="1:9" s="169" customFormat="1" ht="11.25" customHeight="1">
      <c r="A20" s="187"/>
      <c r="B20" s="187"/>
      <c r="C20" s="172"/>
      <c r="D20" s="187"/>
      <c r="E20" s="187"/>
      <c r="F20" s="187"/>
      <c r="G20" s="187"/>
      <c r="H20" s="187"/>
      <c r="I20" s="173" t="s">
        <v>26</v>
      </c>
    </row>
    <row r="21" spans="1:9" ht="12.75">
      <c r="A21" s="71" t="s">
        <v>112</v>
      </c>
      <c r="B21" s="61" t="s">
        <v>113</v>
      </c>
      <c r="C21" s="71">
        <f>SUM(C24:C29)</f>
        <v>0</v>
      </c>
      <c r="D21" s="71">
        <f aca="true" t="shared" si="0" ref="D21:I21">SUM(D24:D29)</f>
        <v>30.979</v>
      </c>
      <c r="E21" s="71">
        <f t="shared" si="0"/>
        <v>0</v>
      </c>
      <c r="F21" s="71">
        <f t="shared" si="0"/>
        <v>0</v>
      </c>
      <c r="G21" s="71">
        <f t="shared" si="0"/>
        <v>11.495</v>
      </c>
      <c r="H21" s="71">
        <f t="shared" si="0"/>
        <v>19.484</v>
      </c>
      <c r="I21" s="71">
        <f t="shared" si="0"/>
        <v>0</v>
      </c>
    </row>
    <row r="22" spans="1:9" ht="12.75">
      <c r="A22" s="72"/>
      <c r="B22" s="117" t="s">
        <v>82</v>
      </c>
      <c r="C22" s="72">
        <f>SUM(C69,C85,C121,C129)</f>
        <v>0</v>
      </c>
      <c r="D22" s="72">
        <f aca="true" t="shared" si="1" ref="D22:I22">SUM(D69,D85,D121,D129)</f>
        <v>15.099</v>
      </c>
      <c r="E22" s="72">
        <f t="shared" si="1"/>
        <v>0</v>
      </c>
      <c r="F22" s="72">
        <f t="shared" si="1"/>
        <v>0</v>
      </c>
      <c r="G22" s="72">
        <f t="shared" si="1"/>
        <v>4.487</v>
      </c>
      <c r="H22" s="72">
        <f t="shared" si="1"/>
        <v>10.612</v>
      </c>
      <c r="I22" s="72">
        <f t="shared" si="1"/>
        <v>0</v>
      </c>
    </row>
    <row r="23" spans="1:9" ht="12.75">
      <c r="A23" s="73"/>
      <c r="B23" s="62" t="s">
        <v>83</v>
      </c>
      <c r="C23" s="73">
        <f>SUM(C72,C118,C131)</f>
        <v>0</v>
      </c>
      <c r="D23" s="73">
        <f aca="true" t="shared" si="2" ref="D23:I23">SUM(D72,D118,D131)</f>
        <v>15.88</v>
      </c>
      <c r="E23" s="73">
        <f t="shared" si="2"/>
        <v>0</v>
      </c>
      <c r="F23" s="73">
        <f t="shared" si="2"/>
        <v>0</v>
      </c>
      <c r="G23" s="73">
        <f t="shared" si="2"/>
        <v>7.007999999999999</v>
      </c>
      <c r="H23" s="73">
        <f t="shared" si="2"/>
        <v>8.872</v>
      </c>
      <c r="I23" s="73">
        <f t="shared" si="2"/>
        <v>0</v>
      </c>
    </row>
    <row r="24" spans="1:9" ht="12.75">
      <c r="A24" s="71" t="s">
        <v>114</v>
      </c>
      <c r="B24" s="61" t="s">
        <v>115</v>
      </c>
      <c r="C24" s="71">
        <f aca="true" t="shared" si="3" ref="C24:I24">C31</f>
        <v>0</v>
      </c>
      <c r="D24" s="71">
        <f t="shared" si="3"/>
        <v>0</v>
      </c>
      <c r="E24" s="71">
        <f t="shared" si="3"/>
        <v>0</v>
      </c>
      <c r="F24" s="71">
        <f t="shared" si="3"/>
        <v>0</v>
      </c>
      <c r="G24" s="71">
        <f t="shared" si="3"/>
        <v>0</v>
      </c>
      <c r="H24" s="71">
        <f t="shared" si="3"/>
        <v>0</v>
      </c>
      <c r="I24" s="71">
        <f t="shared" si="3"/>
        <v>0</v>
      </c>
    </row>
    <row r="25" spans="1:9" ht="24">
      <c r="A25" s="71" t="s">
        <v>116</v>
      </c>
      <c r="B25" s="61" t="s">
        <v>117</v>
      </c>
      <c r="C25" s="71">
        <f aca="true" t="shared" si="4" ref="C25:I25">C64</f>
        <v>0</v>
      </c>
      <c r="D25" s="71">
        <f t="shared" si="4"/>
        <v>11.495</v>
      </c>
      <c r="E25" s="71">
        <f t="shared" si="4"/>
        <v>0</v>
      </c>
      <c r="F25" s="71">
        <f t="shared" si="4"/>
        <v>0</v>
      </c>
      <c r="G25" s="71">
        <f t="shared" si="4"/>
        <v>11.495</v>
      </c>
      <c r="H25" s="71">
        <f t="shared" si="4"/>
        <v>0</v>
      </c>
      <c r="I25" s="71">
        <f t="shared" si="4"/>
        <v>0</v>
      </c>
    </row>
    <row r="26" spans="1:9" ht="36">
      <c r="A26" s="71" t="s">
        <v>118</v>
      </c>
      <c r="B26" s="61" t="s">
        <v>119</v>
      </c>
      <c r="C26" s="71">
        <f aca="true" t="shared" si="5" ref="C26:I26">C112</f>
        <v>0</v>
      </c>
      <c r="D26" s="71">
        <f t="shared" si="5"/>
        <v>0</v>
      </c>
      <c r="E26" s="71">
        <f t="shared" si="5"/>
        <v>0</v>
      </c>
      <c r="F26" s="71">
        <f t="shared" si="5"/>
        <v>0</v>
      </c>
      <c r="G26" s="71">
        <f t="shared" si="5"/>
        <v>0</v>
      </c>
      <c r="H26" s="71">
        <f t="shared" si="5"/>
        <v>0</v>
      </c>
      <c r="I26" s="71">
        <f t="shared" si="5"/>
        <v>0</v>
      </c>
    </row>
    <row r="27" spans="1:9" ht="24">
      <c r="A27" s="71" t="s">
        <v>120</v>
      </c>
      <c r="B27" s="61" t="s">
        <v>121</v>
      </c>
      <c r="C27" s="71">
        <f aca="true" t="shared" si="6" ref="C27:I27">C117</f>
        <v>0</v>
      </c>
      <c r="D27" s="71">
        <f t="shared" si="6"/>
        <v>11.133000000000001</v>
      </c>
      <c r="E27" s="71">
        <f t="shared" si="6"/>
        <v>0</v>
      </c>
      <c r="F27" s="71">
        <f t="shared" si="6"/>
        <v>0</v>
      </c>
      <c r="G27" s="71">
        <f t="shared" si="6"/>
        <v>0</v>
      </c>
      <c r="H27" s="71">
        <f t="shared" si="6"/>
        <v>11.133000000000001</v>
      </c>
      <c r="I27" s="71">
        <f t="shared" si="6"/>
        <v>0</v>
      </c>
    </row>
    <row r="28" spans="1:9" ht="24">
      <c r="A28" s="71" t="s">
        <v>122</v>
      </c>
      <c r="B28" s="61" t="s">
        <v>123</v>
      </c>
      <c r="C28" s="71">
        <f aca="true" t="shared" si="7" ref="C28:I28">C123</f>
        <v>0</v>
      </c>
      <c r="D28" s="71">
        <f t="shared" si="7"/>
        <v>0</v>
      </c>
      <c r="E28" s="71">
        <f t="shared" si="7"/>
        <v>0</v>
      </c>
      <c r="F28" s="71">
        <f t="shared" si="7"/>
        <v>0</v>
      </c>
      <c r="G28" s="71">
        <f t="shared" si="7"/>
        <v>0</v>
      </c>
      <c r="H28" s="71">
        <f t="shared" si="7"/>
        <v>0</v>
      </c>
      <c r="I28" s="71">
        <f t="shared" si="7"/>
        <v>0</v>
      </c>
    </row>
    <row r="29" spans="1:9" ht="12.75">
      <c r="A29" s="71" t="s">
        <v>124</v>
      </c>
      <c r="B29" s="61" t="s">
        <v>125</v>
      </c>
      <c r="C29" s="71">
        <f aca="true" t="shared" si="8" ref="C29:I29">C125</f>
        <v>0</v>
      </c>
      <c r="D29" s="71">
        <f t="shared" si="8"/>
        <v>8.350999999999999</v>
      </c>
      <c r="E29" s="71">
        <f t="shared" si="8"/>
        <v>0</v>
      </c>
      <c r="F29" s="71">
        <f t="shared" si="8"/>
        <v>0</v>
      </c>
      <c r="G29" s="71">
        <f t="shared" si="8"/>
        <v>0</v>
      </c>
      <c r="H29" s="71">
        <f t="shared" si="8"/>
        <v>8.350999999999999</v>
      </c>
      <c r="I29" s="71">
        <f t="shared" si="8"/>
        <v>0</v>
      </c>
    </row>
    <row r="30" spans="1:9" ht="12.75">
      <c r="A30" s="100" t="s">
        <v>0</v>
      </c>
      <c r="B30" s="101" t="s">
        <v>126</v>
      </c>
      <c r="C30" s="107">
        <f aca="true" t="shared" si="9" ref="C30:I30">C21</f>
        <v>0</v>
      </c>
      <c r="D30" s="107">
        <f t="shared" si="9"/>
        <v>30.979</v>
      </c>
      <c r="E30" s="107">
        <f t="shared" si="9"/>
        <v>0</v>
      </c>
      <c r="F30" s="107">
        <f t="shared" si="9"/>
        <v>0</v>
      </c>
      <c r="G30" s="107">
        <f t="shared" si="9"/>
        <v>11.495</v>
      </c>
      <c r="H30" s="107">
        <f t="shared" si="9"/>
        <v>19.484</v>
      </c>
      <c r="I30" s="107">
        <f t="shared" si="9"/>
        <v>0</v>
      </c>
    </row>
    <row r="31" spans="1:9" ht="12.75">
      <c r="A31" s="118" t="s">
        <v>78</v>
      </c>
      <c r="B31" s="119" t="s">
        <v>127</v>
      </c>
      <c r="C31" s="108">
        <f aca="true" t="shared" si="10" ref="C31:I31">SUM(C32,C39,C44,C59)</f>
        <v>0</v>
      </c>
      <c r="D31" s="108">
        <f t="shared" si="10"/>
        <v>0</v>
      </c>
      <c r="E31" s="108">
        <f t="shared" si="10"/>
        <v>0</v>
      </c>
      <c r="F31" s="108">
        <f t="shared" si="10"/>
        <v>0</v>
      </c>
      <c r="G31" s="108">
        <f t="shared" si="10"/>
        <v>0</v>
      </c>
      <c r="H31" s="108">
        <f t="shared" si="10"/>
        <v>0</v>
      </c>
      <c r="I31" s="108">
        <f t="shared" si="10"/>
        <v>0</v>
      </c>
    </row>
    <row r="32" spans="1:9" ht="24">
      <c r="A32" s="109" t="s">
        <v>79</v>
      </c>
      <c r="B32" s="116" t="s">
        <v>128</v>
      </c>
      <c r="C32" s="109">
        <f aca="true" t="shared" si="11" ref="C32:I32">SUM(C33,C35,C37)</f>
        <v>0</v>
      </c>
      <c r="D32" s="109">
        <f t="shared" si="11"/>
        <v>0</v>
      </c>
      <c r="E32" s="109">
        <f t="shared" si="11"/>
        <v>0</v>
      </c>
      <c r="F32" s="109">
        <f t="shared" si="11"/>
        <v>0</v>
      </c>
      <c r="G32" s="109">
        <f t="shared" si="11"/>
        <v>0</v>
      </c>
      <c r="H32" s="109">
        <f t="shared" si="11"/>
        <v>0</v>
      </c>
      <c r="I32" s="109">
        <f t="shared" si="11"/>
        <v>0</v>
      </c>
    </row>
    <row r="33" spans="1:9" ht="36">
      <c r="A33" s="110" t="s">
        <v>80</v>
      </c>
      <c r="B33" s="120" t="s">
        <v>129</v>
      </c>
      <c r="C33" s="128">
        <f>SUM(C34)</f>
        <v>0</v>
      </c>
      <c r="D33" s="128">
        <f aca="true" t="shared" si="12" ref="D33:I33">SUM(D34)</f>
        <v>0</v>
      </c>
      <c r="E33" s="128">
        <f t="shared" si="12"/>
        <v>0</v>
      </c>
      <c r="F33" s="128">
        <f t="shared" si="12"/>
        <v>0</v>
      </c>
      <c r="G33" s="128">
        <f t="shared" si="12"/>
        <v>0</v>
      </c>
      <c r="H33" s="128">
        <f t="shared" si="12"/>
        <v>0</v>
      </c>
      <c r="I33" s="128">
        <f t="shared" si="12"/>
        <v>0</v>
      </c>
    </row>
    <row r="34" spans="1:9" ht="12.75">
      <c r="A34" s="76">
        <v>0</v>
      </c>
      <c r="B34" s="76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</row>
    <row r="35" spans="1:9" ht="36">
      <c r="A35" s="110" t="s">
        <v>81</v>
      </c>
      <c r="B35" s="120" t="s">
        <v>130</v>
      </c>
      <c r="C35" s="128">
        <f>SUM(C36)</f>
        <v>0</v>
      </c>
      <c r="D35" s="128">
        <f aca="true" t="shared" si="13" ref="D35:I35">SUM(D36)</f>
        <v>0</v>
      </c>
      <c r="E35" s="128">
        <f t="shared" si="13"/>
        <v>0</v>
      </c>
      <c r="F35" s="128">
        <f t="shared" si="13"/>
        <v>0</v>
      </c>
      <c r="G35" s="128">
        <f t="shared" si="13"/>
        <v>0</v>
      </c>
      <c r="H35" s="128">
        <f t="shared" si="13"/>
        <v>0</v>
      </c>
      <c r="I35" s="128">
        <f t="shared" si="13"/>
        <v>0</v>
      </c>
    </row>
    <row r="36" spans="1:9" ht="12.75">
      <c r="A36" s="76">
        <v>0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</row>
    <row r="37" spans="1:9" ht="24">
      <c r="A37" s="110" t="s">
        <v>131</v>
      </c>
      <c r="B37" s="120" t="s">
        <v>132</v>
      </c>
      <c r="C37" s="126">
        <f>SUM(C38)</f>
        <v>0</v>
      </c>
      <c r="D37" s="126">
        <f aca="true" t="shared" si="14" ref="D37:I37">SUM(D38)</f>
        <v>0</v>
      </c>
      <c r="E37" s="126">
        <f t="shared" si="14"/>
        <v>0</v>
      </c>
      <c r="F37" s="126">
        <f t="shared" si="14"/>
        <v>0</v>
      </c>
      <c r="G37" s="126">
        <f t="shared" si="14"/>
        <v>0</v>
      </c>
      <c r="H37" s="126">
        <f t="shared" si="14"/>
        <v>0</v>
      </c>
      <c r="I37" s="126">
        <f t="shared" si="14"/>
        <v>0</v>
      </c>
    </row>
    <row r="38" spans="1:9" ht="12.75">
      <c r="A38" s="76">
        <v>0</v>
      </c>
      <c r="B38" s="76">
        <v>0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</row>
    <row r="39" spans="1:9" ht="24">
      <c r="A39" s="109" t="s">
        <v>133</v>
      </c>
      <c r="B39" s="116" t="s">
        <v>134</v>
      </c>
      <c r="C39" s="109">
        <f>SUM(C40,C42)</f>
        <v>0</v>
      </c>
      <c r="D39" s="109">
        <f aca="true" t="shared" si="15" ref="D39:I39">SUM(D40,D42)</f>
        <v>0</v>
      </c>
      <c r="E39" s="109">
        <f t="shared" si="15"/>
        <v>0</v>
      </c>
      <c r="F39" s="109">
        <f t="shared" si="15"/>
        <v>0</v>
      </c>
      <c r="G39" s="109">
        <f t="shared" si="15"/>
        <v>0</v>
      </c>
      <c r="H39" s="109">
        <f t="shared" si="15"/>
        <v>0</v>
      </c>
      <c r="I39" s="109">
        <f t="shared" si="15"/>
        <v>0</v>
      </c>
    </row>
    <row r="40" spans="1:9" ht="36">
      <c r="A40" s="110" t="s">
        <v>135</v>
      </c>
      <c r="B40" s="120" t="s">
        <v>136</v>
      </c>
      <c r="C40" s="126">
        <f>SUM(C41)</f>
        <v>0</v>
      </c>
      <c r="D40" s="126">
        <f aca="true" t="shared" si="16" ref="D40:I40">SUM(D41)</f>
        <v>0</v>
      </c>
      <c r="E40" s="126">
        <f t="shared" si="16"/>
        <v>0</v>
      </c>
      <c r="F40" s="126">
        <f t="shared" si="16"/>
        <v>0</v>
      </c>
      <c r="G40" s="126">
        <f t="shared" si="16"/>
        <v>0</v>
      </c>
      <c r="H40" s="126">
        <f t="shared" si="16"/>
        <v>0</v>
      </c>
      <c r="I40" s="126">
        <f t="shared" si="16"/>
        <v>0</v>
      </c>
    </row>
    <row r="41" spans="1:9" ht="12.75">
      <c r="A41" s="76">
        <v>0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</row>
    <row r="42" spans="1:9" ht="24">
      <c r="A42" s="110" t="s">
        <v>137</v>
      </c>
      <c r="B42" s="120" t="s">
        <v>138</v>
      </c>
      <c r="C42" s="126">
        <f>SUM(C43)</f>
        <v>0</v>
      </c>
      <c r="D42" s="126">
        <f aca="true" t="shared" si="17" ref="D42:I42">SUM(D43)</f>
        <v>0</v>
      </c>
      <c r="E42" s="126">
        <f t="shared" si="17"/>
        <v>0</v>
      </c>
      <c r="F42" s="126">
        <f t="shared" si="17"/>
        <v>0</v>
      </c>
      <c r="G42" s="126">
        <f t="shared" si="17"/>
        <v>0</v>
      </c>
      <c r="H42" s="126">
        <f t="shared" si="17"/>
        <v>0</v>
      </c>
      <c r="I42" s="126">
        <f t="shared" si="17"/>
        <v>0</v>
      </c>
    </row>
    <row r="43" spans="1:9" ht="12.75">
      <c r="A43" s="76">
        <v>0</v>
      </c>
      <c r="B43" s="76">
        <v>0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</row>
    <row r="44" spans="1:9" ht="24">
      <c r="A44" s="109" t="s">
        <v>139</v>
      </c>
      <c r="B44" s="116" t="s">
        <v>140</v>
      </c>
      <c r="C44" s="109">
        <f>SUM(C45,C52)</f>
        <v>0</v>
      </c>
      <c r="D44" s="109">
        <f aca="true" t="shared" si="18" ref="D44:I44">SUM(D45,D52)</f>
        <v>0</v>
      </c>
      <c r="E44" s="109">
        <f t="shared" si="18"/>
        <v>0</v>
      </c>
      <c r="F44" s="109">
        <f t="shared" si="18"/>
        <v>0</v>
      </c>
      <c r="G44" s="109">
        <f t="shared" si="18"/>
        <v>0</v>
      </c>
      <c r="H44" s="109">
        <f t="shared" si="18"/>
        <v>0</v>
      </c>
      <c r="I44" s="109">
        <f t="shared" si="18"/>
        <v>0</v>
      </c>
    </row>
    <row r="45" spans="1:9" ht="24">
      <c r="A45" s="110" t="s">
        <v>141</v>
      </c>
      <c r="B45" s="120" t="s">
        <v>142</v>
      </c>
      <c r="C45" s="126">
        <f>SUM(C46,C48,C50)</f>
        <v>0</v>
      </c>
      <c r="D45" s="126">
        <f aca="true" t="shared" si="19" ref="D45:I45">SUM(D46,D48,D50)</f>
        <v>0</v>
      </c>
      <c r="E45" s="126">
        <f t="shared" si="19"/>
        <v>0</v>
      </c>
      <c r="F45" s="126">
        <f t="shared" si="19"/>
        <v>0</v>
      </c>
      <c r="G45" s="126">
        <f t="shared" si="19"/>
        <v>0</v>
      </c>
      <c r="H45" s="126">
        <f t="shared" si="19"/>
        <v>0</v>
      </c>
      <c r="I45" s="126">
        <f t="shared" si="19"/>
        <v>0</v>
      </c>
    </row>
    <row r="46" spans="1:9" ht="48">
      <c r="A46" s="121" t="s">
        <v>143</v>
      </c>
      <c r="B46" s="122" t="s">
        <v>144</v>
      </c>
      <c r="C46" s="129">
        <f aca="true" t="shared" si="20" ref="C46:I46">SUM(C47)</f>
        <v>0</v>
      </c>
      <c r="D46" s="129">
        <f t="shared" si="20"/>
        <v>0</v>
      </c>
      <c r="E46" s="129">
        <f t="shared" si="20"/>
        <v>0</v>
      </c>
      <c r="F46" s="129">
        <f t="shared" si="20"/>
        <v>0</v>
      </c>
      <c r="G46" s="129">
        <f t="shared" si="20"/>
        <v>0</v>
      </c>
      <c r="H46" s="129">
        <f t="shared" si="20"/>
        <v>0</v>
      </c>
      <c r="I46" s="129">
        <f t="shared" si="20"/>
        <v>0</v>
      </c>
    </row>
    <row r="47" spans="1:9" ht="12.75">
      <c r="A47" s="76">
        <v>0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</row>
    <row r="48" spans="1:9" ht="48">
      <c r="A48" s="121" t="s">
        <v>145</v>
      </c>
      <c r="B48" s="122" t="s">
        <v>146</v>
      </c>
      <c r="C48" s="129">
        <f aca="true" t="shared" si="21" ref="C48:I48">SUM(C49)</f>
        <v>0</v>
      </c>
      <c r="D48" s="129">
        <f t="shared" si="21"/>
        <v>0</v>
      </c>
      <c r="E48" s="129">
        <f t="shared" si="21"/>
        <v>0</v>
      </c>
      <c r="F48" s="129">
        <f t="shared" si="21"/>
        <v>0</v>
      </c>
      <c r="G48" s="129">
        <f t="shared" si="21"/>
        <v>0</v>
      </c>
      <c r="H48" s="129">
        <f t="shared" si="21"/>
        <v>0</v>
      </c>
      <c r="I48" s="129">
        <f t="shared" si="21"/>
        <v>0</v>
      </c>
    </row>
    <row r="49" spans="1:9" ht="12.75">
      <c r="A49" s="76">
        <v>0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</row>
    <row r="50" spans="1:9" ht="48">
      <c r="A50" s="121" t="s">
        <v>147</v>
      </c>
      <c r="B50" s="122" t="s">
        <v>148</v>
      </c>
      <c r="C50" s="129">
        <f aca="true" t="shared" si="22" ref="C50:I50">SUM(C51)</f>
        <v>0</v>
      </c>
      <c r="D50" s="129">
        <f t="shared" si="22"/>
        <v>0</v>
      </c>
      <c r="E50" s="129">
        <f t="shared" si="22"/>
        <v>0</v>
      </c>
      <c r="F50" s="129">
        <f t="shared" si="22"/>
        <v>0</v>
      </c>
      <c r="G50" s="129">
        <f t="shared" si="22"/>
        <v>0</v>
      </c>
      <c r="H50" s="129">
        <f t="shared" si="22"/>
        <v>0</v>
      </c>
      <c r="I50" s="129">
        <f t="shared" si="22"/>
        <v>0</v>
      </c>
    </row>
    <row r="51" spans="1:9" ht="12.75">
      <c r="A51" s="76">
        <v>0</v>
      </c>
      <c r="B51" s="76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</row>
    <row r="52" spans="1:9" ht="24">
      <c r="A52" s="110" t="s">
        <v>149</v>
      </c>
      <c r="B52" s="120" t="s">
        <v>142</v>
      </c>
      <c r="C52" s="126">
        <f>SUM(C53,C55,C57)</f>
        <v>0</v>
      </c>
      <c r="D52" s="126">
        <f aca="true" t="shared" si="23" ref="D52:I52">SUM(D53,D55,D57)</f>
        <v>0</v>
      </c>
      <c r="E52" s="126">
        <f t="shared" si="23"/>
        <v>0</v>
      </c>
      <c r="F52" s="126">
        <f t="shared" si="23"/>
        <v>0</v>
      </c>
      <c r="G52" s="126">
        <f t="shared" si="23"/>
        <v>0</v>
      </c>
      <c r="H52" s="126">
        <f t="shared" si="23"/>
        <v>0</v>
      </c>
      <c r="I52" s="126">
        <f t="shared" si="23"/>
        <v>0</v>
      </c>
    </row>
    <row r="53" spans="1:9" ht="48">
      <c r="A53" s="121" t="s">
        <v>150</v>
      </c>
      <c r="B53" s="122" t="s">
        <v>144</v>
      </c>
      <c r="C53" s="129">
        <f aca="true" t="shared" si="24" ref="C53:I53">SUM(C54)</f>
        <v>0</v>
      </c>
      <c r="D53" s="129">
        <f t="shared" si="24"/>
        <v>0</v>
      </c>
      <c r="E53" s="129">
        <f t="shared" si="24"/>
        <v>0</v>
      </c>
      <c r="F53" s="129">
        <f t="shared" si="24"/>
        <v>0</v>
      </c>
      <c r="G53" s="129">
        <f t="shared" si="24"/>
        <v>0</v>
      </c>
      <c r="H53" s="129">
        <f t="shared" si="24"/>
        <v>0</v>
      </c>
      <c r="I53" s="129">
        <f t="shared" si="24"/>
        <v>0</v>
      </c>
    </row>
    <row r="54" spans="1:9" ht="12.75">
      <c r="A54" s="76">
        <v>0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</row>
    <row r="55" spans="1:9" ht="48">
      <c r="A55" s="121" t="s">
        <v>151</v>
      </c>
      <c r="B55" s="122" t="s">
        <v>146</v>
      </c>
      <c r="C55" s="129">
        <f aca="true" t="shared" si="25" ref="C55:I55">SUM(C56)</f>
        <v>0</v>
      </c>
      <c r="D55" s="129">
        <f t="shared" si="25"/>
        <v>0</v>
      </c>
      <c r="E55" s="129">
        <f t="shared" si="25"/>
        <v>0</v>
      </c>
      <c r="F55" s="129">
        <f t="shared" si="25"/>
        <v>0</v>
      </c>
      <c r="G55" s="129">
        <f t="shared" si="25"/>
        <v>0</v>
      </c>
      <c r="H55" s="129">
        <f t="shared" si="25"/>
        <v>0</v>
      </c>
      <c r="I55" s="129">
        <f t="shared" si="25"/>
        <v>0</v>
      </c>
    </row>
    <row r="56" spans="1:9" ht="12.75">
      <c r="A56" s="76">
        <v>0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</row>
    <row r="57" spans="1:9" ht="48">
      <c r="A57" s="121" t="s">
        <v>152</v>
      </c>
      <c r="B57" s="122" t="s">
        <v>153</v>
      </c>
      <c r="C57" s="129">
        <f>SUM(C58)</f>
        <v>0</v>
      </c>
      <c r="D57" s="129">
        <f aca="true" t="shared" si="26" ref="D57:I57">SUM(D58)</f>
        <v>0</v>
      </c>
      <c r="E57" s="129">
        <f t="shared" si="26"/>
        <v>0</v>
      </c>
      <c r="F57" s="129">
        <f t="shared" si="26"/>
        <v>0</v>
      </c>
      <c r="G57" s="129">
        <f t="shared" si="26"/>
        <v>0</v>
      </c>
      <c r="H57" s="129">
        <f t="shared" si="26"/>
        <v>0</v>
      </c>
      <c r="I57" s="129">
        <f t="shared" si="26"/>
        <v>0</v>
      </c>
    </row>
    <row r="58" spans="1:9" ht="12.75">
      <c r="A58" s="76">
        <v>0</v>
      </c>
      <c r="B58" s="76">
        <v>0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</row>
    <row r="59" spans="1:9" ht="48">
      <c r="A59" s="109" t="s">
        <v>154</v>
      </c>
      <c r="B59" s="116" t="s">
        <v>155</v>
      </c>
      <c r="C59" s="109">
        <f>SUM(C60,C62)</f>
        <v>0</v>
      </c>
      <c r="D59" s="109">
        <f aca="true" t="shared" si="27" ref="D59:I59">SUM(D60,D62)</f>
        <v>0</v>
      </c>
      <c r="E59" s="109">
        <f t="shared" si="27"/>
        <v>0</v>
      </c>
      <c r="F59" s="109">
        <f t="shared" si="27"/>
        <v>0</v>
      </c>
      <c r="G59" s="109">
        <f t="shared" si="27"/>
        <v>0</v>
      </c>
      <c r="H59" s="109">
        <f t="shared" si="27"/>
        <v>0</v>
      </c>
      <c r="I59" s="109">
        <f t="shared" si="27"/>
        <v>0</v>
      </c>
    </row>
    <row r="60" spans="1:9" ht="36">
      <c r="A60" s="110" t="s">
        <v>156</v>
      </c>
      <c r="B60" s="120" t="s">
        <v>157</v>
      </c>
      <c r="C60" s="126">
        <f>SUM(C61)</f>
        <v>0</v>
      </c>
      <c r="D60" s="126">
        <f aca="true" t="shared" si="28" ref="D60:I60">SUM(D61)</f>
        <v>0</v>
      </c>
      <c r="E60" s="126">
        <f t="shared" si="28"/>
        <v>0</v>
      </c>
      <c r="F60" s="126">
        <f t="shared" si="28"/>
        <v>0</v>
      </c>
      <c r="G60" s="126">
        <f t="shared" si="28"/>
        <v>0</v>
      </c>
      <c r="H60" s="126">
        <f t="shared" si="28"/>
        <v>0</v>
      </c>
      <c r="I60" s="126">
        <f t="shared" si="28"/>
        <v>0</v>
      </c>
    </row>
    <row r="61" spans="1:9" ht="12.75">
      <c r="A61" s="76">
        <v>0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</row>
    <row r="62" spans="1:9" ht="48">
      <c r="A62" s="110" t="s">
        <v>158</v>
      </c>
      <c r="B62" s="120" t="s">
        <v>159</v>
      </c>
      <c r="C62" s="128">
        <f>SUM(C63)</f>
        <v>0</v>
      </c>
      <c r="D62" s="128">
        <f aca="true" t="shared" si="29" ref="D62:I62">SUM(D63)</f>
        <v>0</v>
      </c>
      <c r="E62" s="128">
        <f t="shared" si="29"/>
        <v>0</v>
      </c>
      <c r="F62" s="128">
        <f t="shared" si="29"/>
        <v>0</v>
      </c>
      <c r="G62" s="128">
        <f t="shared" si="29"/>
        <v>0</v>
      </c>
      <c r="H62" s="128">
        <f t="shared" si="29"/>
        <v>0</v>
      </c>
      <c r="I62" s="128">
        <f t="shared" si="29"/>
        <v>0</v>
      </c>
    </row>
    <row r="63" spans="1:9" ht="12.75">
      <c r="A63" s="76">
        <v>0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</row>
    <row r="64" spans="1:9" ht="24">
      <c r="A64" s="118" t="s">
        <v>160</v>
      </c>
      <c r="B64" s="119" t="s">
        <v>161</v>
      </c>
      <c r="C64" s="108">
        <f aca="true" t="shared" si="30" ref="C64:I64">SUM(C65,C83,C90,C107)</f>
        <v>0</v>
      </c>
      <c r="D64" s="108">
        <f t="shared" si="30"/>
        <v>11.495</v>
      </c>
      <c r="E64" s="108">
        <f t="shared" si="30"/>
        <v>0</v>
      </c>
      <c r="F64" s="108">
        <f t="shared" si="30"/>
        <v>0</v>
      </c>
      <c r="G64" s="108">
        <f t="shared" si="30"/>
        <v>11.495</v>
      </c>
      <c r="H64" s="108">
        <f t="shared" si="30"/>
        <v>0</v>
      </c>
      <c r="I64" s="108">
        <f t="shared" si="30"/>
        <v>0</v>
      </c>
    </row>
    <row r="65" spans="1:9" ht="36">
      <c r="A65" s="109" t="s">
        <v>162</v>
      </c>
      <c r="B65" s="116" t="s">
        <v>163</v>
      </c>
      <c r="C65" s="109">
        <f>SUM(C66,C68)</f>
        <v>0</v>
      </c>
      <c r="D65" s="109">
        <f aca="true" t="shared" si="31" ref="D65:I65">SUM(D66,D68)</f>
        <v>8.071</v>
      </c>
      <c r="E65" s="109">
        <f t="shared" si="31"/>
        <v>0</v>
      </c>
      <c r="F65" s="109">
        <f t="shared" si="31"/>
        <v>0</v>
      </c>
      <c r="G65" s="109">
        <f t="shared" si="31"/>
        <v>8.071</v>
      </c>
      <c r="H65" s="109">
        <f t="shared" si="31"/>
        <v>0</v>
      </c>
      <c r="I65" s="109">
        <f t="shared" si="31"/>
        <v>0</v>
      </c>
    </row>
    <row r="66" spans="1:9" ht="24">
      <c r="A66" s="110" t="s">
        <v>164</v>
      </c>
      <c r="B66" s="120" t="s">
        <v>165</v>
      </c>
      <c r="C66" s="126">
        <f>SUM(C67)</f>
        <v>0</v>
      </c>
      <c r="D66" s="126">
        <f aca="true" t="shared" si="32" ref="D66:I66">SUM(D67)</f>
        <v>0</v>
      </c>
      <c r="E66" s="126">
        <f t="shared" si="32"/>
        <v>0</v>
      </c>
      <c r="F66" s="126">
        <f t="shared" si="32"/>
        <v>0</v>
      </c>
      <c r="G66" s="126">
        <f t="shared" si="32"/>
        <v>0</v>
      </c>
      <c r="H66" s="126">
        <f t="shared" si="32"/>
        <v>0</v>
      </c>
      <c r="I66" s="126">
        <f t="shared" si="32"/>
        <v>0</v>
      </c>
    </row>
    <row r="67" spans="1:9" ht="12.75">
      <c r="A67" s="76">
        <v>0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</row>
    <row r="68" spans="1:9" ht="36">
      <c r="A68" s="110" t="s">
        <v>166</v>
      </c>
      <c r="B68" s="120" t="s">
        <v>167</v>
      </c>
      <c r="C68" s="126">
        <f aca="true" t="shared" si="33" ref="C68:I68">SUM(C69,C72)</f>
        <v>0</v>
      </c>
      <c r="D68" s="126">
        <f t="shared" si="33"/>
        <v>8.071</v>
      </c>
      <c r="E68" s="126">
        <f t="shared" si="33"/>
        <v>0</v>
      </c>
      <c r="F68" s="126">
        <f t="shared" si="33"/>
        <v>0</v>
      </c>
      <c r="G68" s="126">
        <f t="shared" si="33"/>
        <v>8.071</v>
      </c>
      <c r="H68" s="126">
        <f t="shared" si="33"/>
        <v>0</v>
      </c>
      <c r="I68" s="126">
        <f t="shared" si="33"/>
        <v>0</v>
      </c>
    </row>
    <row r="69" spans="1:9" ht="12.75">
      <c r="A69" s="72" t="s">
        <v>168</v>
      </c>
      <c r="B69" s="117" t="s">
        <v>82</v>
      </c>
      <c r="C69" s="127">
        <f aca="true" t="shared" si="34" ref="C69:I69">SUM(C70:C71)</f>
        <v>0</v>
      </c>
      <c r="D69" s="127">
        <f t="shared" si="34"/>
        <v>1.063</v>
      </c>
      <c r="E69" s="127">
        <f t="shared" si="34"/>
        <v>0</v>
      </c>
      <c r="F69" s="127">
        <f t="shared" si="34"/>
        <v>0</v>
      </c>
      <c r="G69" s="127">
        <f t="shared" si="34"/>
        <v>1.063</v>
      </c>
      <c r="H69" s="127">
        <f t="shared" si="34"/>
        <v>0</v>
      </c>
      <c r="I69" s="127">
        <f t="shared" si="34"/>
        <v>0</v>
      </c>
    </row>
    <row r="70" spans="1:9" ht="24">
      <c r="A70" s="65" t="s">
        <v>169</v>
      </c>
      <c r="B70" s="103" t="s">
        <v>281</v>
      </c>
      <c r="C70" s="76">
        <v>0</v>
      </c>
      <c r="D70" s="113">
        <v>0.876</v>
      </c>
      <c r="E70" s="76">
        <v>0</v>
      </c>
      <c r="F70" s="76">
        <v>0</v>
      </c>
      <c r="G70" s="113">
        <v>0.876</v>
      </c>
      <c r="H70" s="76">
        <v>0</v>
      </c>
      <c r="I70" s="76">
        <v>0</v>
      </c>
    </row>
    <row r="71" spans="1:9" ht="24">
      <c r="A71" s="65" t="s">
        <v>170</v>
      </c>
      <c r="B71" s="103" t="s">
        <v>282</v>
      </c>
      <c r="C71" s="76">
        <v>0</v>
      </c>
      <c r="D71" s="113">
        <v>0.187</v>
      </c>
      <c r="E71" s="76">
        <v>0</v>
      </c>
      <c r="F71" s="76">
        <v>0</v>
      </c>
      <c r="G71" s="113">
        <v>0.187</v>
      </c>
      <c r="H71" s="76">
        <v>0</v>
      </c>
      <c r="I71" s="76">
        <v>0</v>
      </c>
    </row>
    <row r="72" spans="1:9" ht="12.75">
      <c r="A72" s="73" t="s">
        <v>171</v>
      </c>
      <c r="B72" s="62" t="s">
        <v>83</v>
      </c>
      <c r="C72" s="73">
        <f aca="true" t="shared" si="35" ref="C72:I72">SUM(C73:C82)</f>
        <v>0</v>
      </c>
      <c r="D72" s="73">
        <f t="shared" si="35"/>
        <v>7.007999999999999</v>
      </c>
      <c r="E72" s="73">
        <f t="shared" si="35"/>
        <v>0</v>
      </c>
      <c r="F72" s="73">
        <f t="shared" si="35"/>
        <v>0</v>
      </c>
      <c r="G72" s="73">
        <f t="shared" si="35"/>
        <v>7.007999999999999</v>
      </c>
      <c r="H72" s="73">
        <f t="shared" si="35"/>
        <v>0</v>
      </c>
      <c r="I72" s="73">
        <f t="shared" si="35"/>
        <v>0</v>
      </c>
    </row>
    <row r="73" spans="1:9" ht="24">
      <c r="A73" s="65" t="s">
        <v>172</v>
      </c>
      <c r="B73" s="69" t="s">
        <v>283</v>
      </c>
      <c r="C73" s="76">
        <v>0</v>
      </c>
      <c r="D73" s="113">
        <v>0.876</v>
      </c>
      <c r="E73" s="76">
        <v>0</v>
      </c>
      <c r="F73" s="76">
        <v>0</v>
      </c>
      <c r="G73" s="113">
        <v>0.876</v>
      </c>
      <c r="H73" s="76">
        <v>0</v>
      </c>
      <c r="I73" s="76">
        <v>0</v>
      </c>
    </row>
    <row r="74" spans="1:9" ht="24">
      <c r="A74" s="65" t="s">
        <v>173</v>
      </c>
      <c r="B74" s="69" t="s">
        <v>284</v>
      </c>
      <c r="C74" s="76">
        <v>0</v>
      </c>
      <c r="D74" s="113">
        <v>0.876</v>
      </c>
      <c r="E74" s="76">
        <v>0</v>
      </c>
      <c r="F74" s="76">
        <v>0</v>
      </c>
      <c r="G74" s="113">
        <v>0.876</v>
      </c>
      <c r="H74" s="76">
        <v>0</v>
      </c>
      <c r="I74" s="76">
        <v>0</v>
      </c>
    </row>
    <row r="75" spans="1:9" ht="24">
      <c r="A75" s="65" t="s">
        <v>174</v>
      </c>
      <c r="B75" s="69" t="s">
        <v>285</v>
      </c>
      <c r="C75" s="76">
        <v>0</v>
      </c>
      <c r="D75" s="113">
        <v>0.438</v>
      </c>
      <c r="E75" s="76">
        <v>0</v>
      </c>
      <c r="F75" s="76">
        <v>0</v>
      </c>
      <c r="G75" s="113">
        <v>0.438</v>
      </c>
      <c r="H75" s="76">
        <v>0</v>
      </c>
      <c r="I75" s="76">
        <v>0</v>
      </c>
    </row>
    <row r="76" spans="1:9" ht="24">
      <c r="A76" s="65" t="s">
        <v>175</v>
      </c>
      <c r="B76" s="69" t="s">
        <v>286</v>
      </c>
      <c r="C76" s="76">
        <v>0</v>
      </c>
      <c r="D76" s="113">
        <v>0.876</v>
      </c>
      <c r="E76" s="76">
        <v>0</v>
      </c>
      <c r="F76" s="76">
        <v>0</v>
      </c>
      <c r="G76" s="113">
        <v>0.876</v>
      </c>
      <c r="H76" s="76">
        <v>0</v>
      </c>
      <c r="I76" s="76">
        <v>0</v>
      </c>
    </row>
    <row r="77" spans="1:9" ht="24">
      <c r="A77" s="65" t="s">
        <v>176</v>
      </c>
      <c r="B77" s="69" t="s">
        <v>287</v>
      </c>
      <c r="C77" s="76">
        <v>0</v>
      </c>
      <c r="D77" s="113">
        <v>0.876</v>
      </c>
      <c r="E77" s="76">
        <v>0</v>
      </c>
      <c r="F77" s="76">
        <v>0</v>
      </c>
      <c r="G77" s="113">
        <v>0.876</v>
      </c>
      <c r="H77" s="76">
        <v>0</v>
      </c>
      <c r="I77" s="76">
        <v>0</v>
      </c>
    </row>
    <row r="78" spans="1:9" ht="24">
      <c r="A78" s="65" t="s">
        <v>177</v>
      </c>
      <c r="B78" s="69" t="s">
        <v>288</v>
      </c>
      <c r="C78" s="76">
        <v>0</v>
      </c>
      <c r="D78" s="113">
        <v>0.876</v>
      </c>
      <c r="E78" s="76">
        <v>0</v>
      </c>
      <c r="F78" s="76">
        <v>0</v>
      </c>
      <c r="G78" s="113">
        <v>0.876</v>
      </c>
      <c r="H78" s="76">
        <v>0</v>
      </c>
      <c r="I78" s="76">
        <v>0</v>
      </c>
    </row>
    <row r="79" spans="1:9" ht="24">
      <c r="A79" s="65" t="s">
        <v>178</v>
      </c>
      <c r="B79" s="69" t="s">
        <v>289</v>
      </c>
      <c r="C79" s="76">
        <v>0</v>
      </c>
      <c r="D79" s="113">
        <v>0.438</v>
      </c>
      <c r="E79" s="76">
        <v>0</v>
      </c>
      <c r="F79" s="76">
        <v>0</v>
      </c>
      <c r="G79" s="113">
        <v>0.438</v>
      </c>
      <c r="H79" s="76">
        <v>0</v>
      </c>
      <c r="I79" s="76">
        <v>0</v>
      </c>
    </row>
    <row r="80" spans="1:9" ht="24">
      <c r="A80" s="65" t="s">
        <v>179</v>
      </c>
      <c r="B80" s="69" t="s">
        <v>290</v>
      </c>
      <c r="C80" s="76">
        <v>0</v>
      </c>
      <c r="D80" s="113">
        <v>0.876</v>
      </c>
      <c r="E80" s="76">
        <v>0</v>
      </c>
      <c r="F80" s="76">
        <v>0</v>
      </c>
      <c r="G80" s="113">
        <v>0.876</v>
      </c>
      <c r="H80" s="76">
        <v>0</v>
      </c>
      <c r="I80" s="76">
        <v>0</v>
      </c>
    </row>
    <row r="81" spans="1:9" ht="24">
      <c r="A81" s="65" t="s">
        <v>180</v>
      </c>
      <c r="B81" s="69" t="s">
        <v>291</v>
      </c>
      <c r="C81" s="76">
        <v>0</v>
      </c>
      <c r="D81" s="113">
        <v>0.438</v>
      </c>
      <c r="E81" s="76">
        <v>0</v>
      </c>
      <c r="F81" s="76">
        <v>0</v>
      </c>
      <c r="G81" s="113">
        <v>0.438</v>
      </c>
      <c r="H81" s="76">
        <v>0</v>
      </c>
      <c r="I81" s="76">
        <v>0</v>
      </c>
    </row>
    <row r="82" spans="1:9" ht="24">
      <c r="A82" s="65" t="s">
        <v>181</v>
      </c>
      <c r="B82" s="69" t="s">
        <v>292</v>
      </c>
      <c r="C82" s="76">
        <v>0</v>
      </c>
      <c r="D82" s="37">
        <v>0.438</v>
      </c>
      <c r="E82" s="76">
        <v>0</v>
      </c>
      <c r="F82" s="76">
        <v>0</v>
      </c>
      <c r="G82" s="37">
        <v>0.438</v>
      </c>
      <c r="H82" s="76">
        <v>0</v>
      </c>
      <c r="I82" s="76">
        <v>0</v>
      </c>
    </row>
    <row r="83" spans="1:9" ht="36">
      <c r="A83" s="109" t="s">
        <v>182</v>
      </c>
      <c r="B83" s="116" t="s">
        <v>183</v>
      </c>
      <c r="C83" s="109">
        <f aca="true" t="shared" si="36" ref="C83:I83">SUM(C84,C88)</f>
        <v>0</v>
      </c>
      <c r="D83" s="109">
        <f t="shared" si="36"/>
        <v>3.424</v>
      </c>
      <c r="E83" s="109">
        <f t="shared" si="36"/>
        <v>0</v>
      </c>
      <c r="F83" s="109">
        <f t="shared" si="36"/>
        <v>0</v>
      </c>
      <c r="G83" s="109">
        <f t="shared" si="36"/>
        <v>3.424</v>
      </c>
      <c r="H83" s="109">
        <f t="shared" si="36"/>
        <v>0</v>
      </c>
      <c r="I83" s="109">
        <f t="shared" si="36"/>
        <v>0</v>
      </c>
    </row>
    <row r="84" spans="1:9" ht="12.75">
      <c r="A84" s="110" t="s">
        <v>184</v>
      </c>
      <c r="B84" s="120" t="s">
        <v>185</v>
      </c>
      <c r="C84" s="126">
        <f>SUM(C85)</f>
        <v>0</v>
      </c>
      <c r="D84" s="126">
        <f aca="true" t="shared" si="37" ref="D84:I84">SUM(D85)</f>
        <v>3.424</v>
      </c>
      <c r="E84" s="126">
        <f t="shared" si="37"/>
        <v>0</v>
      </c>
      <c r="F84" s="126">
        <f t="shared" si="37"/>
        <v>0</v>
      </c>
      <c r="G84" s="126">
        <f t="shared" si="37"/>
        <v>3.424</v>
      </c>
      <c r="H84" s="126">
        <f t="shared" si="37"/>
        <v>0</v>
      </c>
      <c r="I84" s="126">
        <f t="shared" si="37"/>
        <v>0</v>
      </c>
    </row>
    <row r="85" spans="1:9" ht="12.75">
      <c r="A85" s="72" t="s">
        <v>186</v>
      </c>
      <c r="B85" s="117" t="s">
        <v>82</v>
      </c>
      <c r="C85" s="127">
        <f aca="true" t="shared" si="38" ref="C85:I85">SUM(C86:C87)</f>
        <v>0</v>
      </c>
      <c r="D85" s="127">
        <f t="shared" si="38"/>
        <v>3.424</v>
      </c>
      <c r="E85" s="127">
        <f t="shared" si="38"/>
        <v>0</v>
      </c>
      <c r="F85" s="127">
        <f t="shared" si="38"/>
        <v>0</v>
      </c>
      <c r="G85" s="127">
        <f t="shared" si="38"/>
        <v>3.424</v>
      </c>
      <c r="H85" s="127">
        <f t="shared" si="38"/>
        <v>0</v>
      </c>
      <c r="I85" s="127">
        <f t="shared" si="38"/>
        <v>0</v>
      </c>
    </row>
    <row r="86" spans="1:9" ht="24">
      <c r="A86" s="65" t="s">
        <v>189</v>
      </c>
      <c r="B86" s="106" t="s">
        <v>190</v>
      </c>
      <c r="C86" s="76">
        <v>0</v>
      </c>
      <c r="D86" s="114">
        <v>1.712</v>
      </c>
      <c r="E86" s="76">
        <v>0</v>
      </c>
      <c r="F86" s="76">
        <v>0</v>
      </c>
      <c r="G86" s="114">
        <v>1.712</v>
      </c>
      <c r="H86" s="76">
        <v>0</v>
      </c>
      <c r="I86" s="76">
        <v>0</v>
      </c>
    </row>
    <row r="87" spans="1:9" ht="24">
      <c r="A87" s="65" t="s">
        <v>191</v>
      </c>
      <c r="B87" s="106" t="s">
        <v>192</v>
      </c>
      <c r="C87" s="76">
        <v>0</v>
      </c>
      <c r="D87" s="114">
        <v>1.712</v>
      </c>
      <c r="E87" s="76">
        <v>0</v>
      </c>
      <c r="F87" s="76">
        <v>0</v>
      </c>
      <c r="G87" s="114">
        <v>1.712</v>
      </c>
      <c r="H87" s="76">
        <v>0</v>
      </c>
      <c r="I87" s="76">
        <v>0</v>
      </c>
    </row>
    <row r="88" spans="1:9" ht="24">
      <c r="A88" s="110" t="s">
        <v>193</v>
      </c>
      <c r="B88" s="120" t="s">
        <v>194</v>
      </c>
      <c r="C88" s="126">
        <f aca="true" t="shared" si="39" ref="C88:I88">SUM(C89)</f>
        <v>0</v>
      </c>
      <c r="D88" s="126">
        <f t="shared" si="39"/>
        <v>0</v>
      </c>
      <c r="E88" s="126">
        <f t="shared" si="39"/>
        <v>0</v>
      </c>
      <c r="F88" s="126">
        <f t="shared" si="39"/>
        <v>0</v>
      </c>
      <c r="G88" s="126">
        <f t="shared" si="39"/>
        <v>0</v>
      </c>
      <c r="H88" s="126">
        <f t="shared" si="39"/>
        <v>0</v>
      </c>
      <c r="I88" s="126">
        <f t="shared" si="39"/>
        <v>0</v>
      </c>
    </row>
    <row r="89" spans="1:9" ht="12.75">
      <c r="A89" s="76">
        <v>0</v>
      </c>
      <c r="B89" s="76">
        <v>0</v>
      </c>
      <c r="C89" s="76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</row>
    <row r="90" spans="1:9" ht="24">
      <c r="A90" s="109" t="s">
        <v>195</v>
      </c>
      <c r="B90" s="116" t="s">
        <v>196</v>
      </c>
      <c r="C90" s="109">
        <f>SUM(C91,C93,C95,C97,C99,C101,C103,C105)</f>
        <v>0</v>
      </c>
      <c r="D90" s="109">
        <f aca="true" t="shared" si="40" ref="D90:I90">SUM(D91,D93,D95,D97,D99,D101,D103,D105)</f>
        <v>0</v>
      </c>
      <c r="E90" s="109">
        <f t="shared" si="40"/>
        <v>0</v>
      </c>
      <c r="F90" s="109">
        <f t="shared" si="40"/>
        <v>0</v>
      </c>
      <c r="G90" s="109">
        <f t="shared" si="40"/>
        <v>0</v>
      </c>
      <c r="H90" s="109">
        <f t="shared" si="40"/>
        <v>0</v>
      </c>
      <c r="I90" s="109">
        <f t="shared" si="40"/>
        <v>0</v>
      </c>
    </row>
    <row r="91" spans="1:9" ht="24">
      <c r="A91" s="110" t="s">
        <v>197</v>
      </c>
      <c r="B91" s="120" t="s">
        <v>198</v>
      </c>
      <c r="C91" s="126">
        <f aca="true" t="shared" si="41" ref="C91:I91">SUM(C92)</f>
        <v>0</v>
      </c>
      <c r="D91" s="126">
        <f t="shared" si="41"/>
        <v>0</v>
      </c>
      <c r="E91" s="126">
        <f t="shared" si="41"/>
        <v>0</v>
      </c>
      <c r="F91" s="126">
        <f t="shared" si="41"/>
        <v>0</v>
      </c>
      <c r="G91" s="126">
        <f t="shared" si="41"/>
        <v>0</v>
      </c>
      <c r="H91" s="126">
        <f t="shared" si="41"/>
        <v>0</v>
      </c>
      <c r="I91" s="126">
        <f t="shared" si="41"/>
        <v>0</v>
      </c>
    </row>
    <row r="92" spans="1:9" ht="12.75">
      <c r="A92" s="76">
        <v>0</v>
      </c>
      <c r="B92" s="76">
        <v>0</v>
      </c>
      <c r="C92" s="76">
        <v>0</v>
      </c>
      <c r="D92" s="76">
        <v>0</v>
      </c>
      <c r="E92" s="76">
        <v>0</v>
      </c>
      <c r="F92" s="76">
        <v>0</v>
      </c>
      <c r="G92" s="76">
        <v>0</v>
      </c>
      <c r="H92" s="76">
        <v>0</v>
      </c>
      <c r="I92" s="76">
        <v>0</v>
      </c>
    </row>
    <row r="93" spans="1:9" ht="24">
      <c r="A93" s="110" t="s">
        <v>199</v>
      </c>
      <c r="B93" s="120" t="s">
        <v>200</v>
      </c>
      <c r="C93" s="126">
        <f aca="true" t="shared" si="42" ref="C93:I93">SUM(C94)</f>
        <v>0</v>
      </c>
      <c r="D93" s="126">
        <f t="shared" si="42"/>
        <v>0</v>
      </c>
      <c r="E93" s="126">
        <f t="shared" si="42"/>
        <v>0</v>
      </c>
      <c r="F93" s="126">
        <f t="shared" si="42"/>
        <v>0</v>
      </c>
      <c r="G93" s="126">
        <f t="shared" si="42"/>
        <v>0</v>
      </c>
      <c r="H93" s="126">
        <f t="shared" si="42"/>
        <v>0</v>
      </c>
      <c r="I93" s="126">
        <f t="shared" si="42"/>
        <v>0</v>
      </c>
    </row>
    <row r="94" spans="1:9" ht="12.75">
      <c r="A94" s="76">
        <v>0</v>
      </c>
      <c r="B94" s="76">
        <v>0</v>
      </c>
      <c r="C94" s="76">
        <v>0</v>
      </c>
      <c r="D94" s="76">
        <v>0</v>
      </c>
      <c r="E94" s="76">
        <v>0</v>
      </c>
      <c r="F94" s="76">
        <v>0</v>
      </c>
      <c r="G94" s="76">
        <v>0</v>
      </c>
      <c r="H94" s="76">
        <v>0</v>
      </c>
      <c r="I94" s="76">
        <v>0</v>
      </c>
    </row>
    <row r="95" spans="1:9" ht="24">
      <c r="A95" s="110" t="s">
        <v>201</v>
      </c>
      <c r="B95" s="120" t="s">
        <v>202</v>
      </c>
      <c r="C95" s="126">
        <f aca="true" t="shared" si="43" ref="C95:I95">SUM(C96)</f>
        <v>0</v>
      </c>
      <c r="D95" s="126">
        <f t="shared" si="43"/>
        <v>0</v>
      </c>
      <c r="E95" s="126">
        <f t="shared" si="43"/>
        <v>0</v>
      </c>
      <c r="F95" s="126">
        <f t="shared" si="43"/>
        <v>0</v>
      </c>
      <c r="G95" s="126">
        <f t="shared" si="43"/>
        <v>0</v>
      </c>
      <c r="H95" s="126">
        <f t="shared" si="43"/>
        <v>0</v>
      </c>
      <c r="I95" s="126">
        <f t="shared" si="43"/>
        <v>0</v>
      </c>
    </row>
    <row r="96" spans="1:9" ht="12.75">
      <c r="A96" s="76">
        <v>0</v>
      </c>
      <c r="B96" s="76">
        <v>0</v>
      </c>
      <c r="C96" s="76">
        <v>0</v>
      </c>
      <c r="D96" s="76">
        <v>0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</row>
    <row r="97" spans="1:9" ht="24">
      <c r="A97" s="110" t="s">
        <v>203</v>
      </c>
      <c r="B97" s="120" t="s">
        <v>204</v>
      </c>
      <c r="C97" s="126">
        <f aca="true" t="shared" si="44" ref="C97:I97">SUM(C98)</f>
        <v>0</v>
      </c>
      <c r="D97" s="126">
        <f t="shared" si="44"/>
        <v>0</v>
      </c>
      <c r="E97" s="126">
        <f t="shared" si="44"/>
        <v>0</v>
      </c>
      <c r="F97" s="126">
        <f t="shared" si="44"/>
        <v>0</v>
      </c>
      <c r="G97" s="126">
        <f t="shared" si="44"/>
        <v>0</v>
      </c>
      <c r="H97" s="126">
        <f t="shared" si="44"/>
        <v>0</v>
      </c>
      <c r="I97" s="126">
        <f t="shared" si="44"/>
        <v>0</v>
      </c>
    </row>
    <row r="98" spans="1:9" ht="12.75">
      <c r="A98" s="76">
        <v>0</v>
      </c>
      <c r="B98" s="76">
        <v>0</v>
      </c>
      <c r="C98" s="76">
        <v>0</v>
      </c>
      <c r="D98" s="76">
        <v>0</v>
      </c>
      <c r="E98" s="76">
        <v>0</v>
      </c>
      <c r="F98" s="76">
        <v>0</v>
      </c>
      <c r="G98" s="76">
        <v>0</v>
      </c>
      <c r="H98" s="76">
        <v>0</v>
      </c>
      <c r="I98" s="76">
        <v>0</v>
      </c>
    </row>
    <row r="99" spans="1:9" ht="24">
      <c r="A99" s="110" t="s">
        <v>205</v>
      </c>
      <c r="B99" s="120" t="s">
        <v>206</v>
      </c>
      <c r="C99" s="126">
        <f aca="true" t="shared" si="45" ref="C99:I99">SUM(C100)</f>
        <v>0</v>
      </c>
      <c r="D99" s="126">
        <f t="shared" si="45"/>
        <v>0</v>
      </c>
      <c r="E99" s="126">
        <f t="shared" si="45"/>
        <v>0</v>
      </c>
      <c r="F99" s="126">
        <f t="shared" si="45"/>
        <v>0</v>
      </c>
      <c r="G99" s="126">
        <f t="shared" si="45"/>
        <v>0</v>
      </c>
      <c r="H99" s="126">
        <f t="shared" si="45"/>
        <v>0</v>
      </c>
      <c r="I99" s="126">
        <f t="shared" si="45"/>
        <v>0</v>
      </c>
    </row>
    <row r="100" spans="1:9" ht="12.75">
      <c r="A100" s="76">
        <v>0</v>
      </c>
      <c r="B100" s="76">
        <v>0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  <c r="H100" s="76">
        <v>0</v>
      </c>
      <c r="I100" s="76">
        <v>0</v>
      </c>
    </row>
    <row r="101" spans="1:9" ht="24">
      <c r="A101" s="110" t="s">
        <v>207</v>
      </c>
      <c r="B101" s="120" t="s">
        <v>208</v>
      </c>
      <c r="C101" s="126">
        <f aca="true" t="shared" si="46" ref="C101:I101">SUM(C102)</f>
        <v>0</v>
      </c>
      <c r="D101" s="126">
        <f t="shared" si="46"/>
        <v>0</v>
      </c>
      <c r="E101" s="126">
        <f t="shared" si="46"/>
        <v>0</v>
      </c>
      <c r="F101" s="126">
        <f t="shared" si="46"/>
        <v>0</v>
      </c>
      <c r="G101" s="126">
        <f t="shared" si="46"/>
        <v>0</v>
      </c>
      <c r="H101" s="126">
        <f t="shared" si="46"/>
        <v>0</v>
      </c>
      <c r="I101" s="126">
        <f t="shared" si="46"/>
        <v>0</v>
      </c>
    </row>
    <row r="102" spans="1:9" ht="12.75">
      <c r="A102" s="76">
        <v>0</v>
      </c>
      <c r="B102" s="76">
        <v>0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</row>
    <row r="103" spans="1:9" ht="24">
      <c r="A103" s="110" t="s">
        <v>209</v>
      </c>
      <c r="B103" s="120" t="s">
        <v>210</v>
      </c>
      <c r="C103" s="126">
        <f aca="true" t="shared" si="47" ref="C103:I103">SUM(C104)</f>
        <v>0</v>
      </c>
      <c r="D103" s="126">
        <f t="shared" si="47"/>
        <v>0</v>
      </c>
      <c r="E103" s="126">
        <f t="shared" si="47"/>
        <v>0</v>
      </c>
      <c r="F103" s="126">
        <f t="shared" si="47"/>
        <v>0</v>
      </c>
      <c r="G103" s="126">
        <f t="shared" si="47"/>
        <v>0</v>
      </c>
      <c r="H103" s="126">
        <f t="shared" si="47"/>
        <v>0</v>
      </c>
      <c r="I103" s="126">
        <f t="shared" si="47"/>
        <v>0</v>
      </c>
    </row>
    <row r="104" spans="1:9" ht="12.75">
      <c r="A104" s="76">
        <v>0</v>
      </c>
      <c r="B104" s="76">
        <v>0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  <c r="H104" s="76">
        <v>0</v>
      </c>
      <c r="I104" s="76">
        <v>0</v>
      </c>
    </row>
    <row r="105" spans="1:9" ht="24">
      <c r="A105" s="110" t="s">
        <v>211</v>
      </c>
      <c r="B105" s="120" t="s">
        <v>212</v>
      </c>
      <c r="C105" s="126">
        <f aca="true" t="shared" si="48" ref="C105:I105">SUM(C106)</f>
        <v>0</v>
      </c>
      <c r="D105" s="126">
        <f t="shared" si="48"/>
        <v>0</v>
      </c>
      <c r="E105" s="126">
        <f t="shared" si="48"/>
        <v>0</v>
      </c>
      <c r="F105" s="126">
        <f t="shared" si="48"/>
        <v>0</v>
      </c>
      <c r="G105" s="126">
        <f t="shared" si="48"/>
        <v>0</v>
      </c>
      <c r="H105" s="126">
        <f t="shared" si="48"/>
        <v>0</v>
      </c>
      <c r="I105" s="126">
        <f t="shared" si="48"/>
        <v>0</v>
      </c>
    </row>
    <row r="106" spans="1:9" ht="12.75">
      <c r="A106" s="76">
        <v>0</v>
      </c>
      <c r="B106" s="76">
        <v>0</v>
      </c>
      <c r="C106" s="76">
        <v>0</v>
      </c>
      <c r="D106" s="76">
        <v>0</v>
      </c>
      <c r="E106" s="76">
        <v>0</v>
      </c>
      <c r="F106" s="76">
        <v>0</v>
      </c>
      <c r="G106" s="76">
        <v>0</v>
      </c>
      <c r="H106" s="76">
        <v>0</v>
      </c>
      <c r="I106" s="76">
        <v>0</v>
      </c>
    </row>
    <row r="107" spans="1:9" ht="36">
      <c r="A107" s="109" t="s">
        <v>213</v>
      </c>
      <c r="B107" s="116" t="s">
        <v>214</v>
      </c>
      <c r="C107" s="109">
        <f>SUM(C108,C110)</f>
        <v>0</v>
      </c>
      <c r="D107" s="109">
        <f aca="true" t="shared" si="49" ref="D107:I107">SUM(D108,D110)</f>
        <v>0</v>
      </c>
      <c r="E107" s="109">
        <f t="shared" si="49"/>
        <v>0</v>
      </c>
      <c r="F107" s="109">
        <f t="shared" si="49"/>
        <v>0</v>
      </c>
      <c r="G107" s="109">
        <f t="shared" si="49"/>
        <v>0</v>
      </c>
      <c r="H107" s="109">
        <f t="shared" si="49"/>
        <v>0</v>
      </c>
      <c r="I107" s="109">
        <f t="shared" si="49"/>
        <v>0</v>
      </c>
    </row>
    <row r="108" spans="1:9" ht="24">
      <c r="A108" s="110" t="s">
        <v>215</v>
      </c>
      <c r="B108" s="120" t="s">
        <v>216</v>
      </c>
      <c r="C108" s="126">
        <f aca="true" t="shared" si="50" ref="C108:I108">SUM(C109)</f>
        <v>0</v>
      </c>
      <c r="D108" s="126">
        <f t="shared" si="50"/>
        <v>0</v>
      </c>
      <c r="E108" s="126">
        <f t="shared" si="50"/>
        <v>0</v>
      </c>
      <c r="F108" s="126">
        <f t="shared" si="50"/>
        <v>0</v>
      </c>
      <c r="G108" s="126">
        <f t="shared" si="50"/>
        <v>0</v>
      </c>
      <c r="H108" s="126">
        <f t="shared" si="50"/>
        <v>0</v>
      </c>
      <c r="I108" s="126">
        <f t="shared" si="50"/>
        <v>0</v>
      </c>
    </row>
    <row r="109" spans="1:9" ht="12.75">
      <c r="A109" s="76">
        <v>0</v>
      </c>
      <c r="B109" s="76">
        <v>0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  <c r="H109" s="76">
        <v>0</v>
      </c>
      <c r="I109" s="76">
        <v>0</v>
      </c>
    </row>
    <row r="110" spans="1:9" ht="30.75" customHeight="1">
      <c r="A110" s="110" t="s">
        <v>217</v>
      </c>
      <c r="B110" s="120" t="s">
        <v>218</v>
      </c>
      <c r="C110" s="126">
        <f>SUM(C111)</f>
        <v>0</v>
      </c>
      <c r="D110" s="126">
        <f aca="true" t="shared" si="51" ref="D110:I110">SUM(D111)</f>
        <v>0</v>
      </c>
      <c r="E110" s="126">
        <f t="shared" si="51"/>
        <v>0</v>
      </c>
      <c r="F110" s="126">
        <f t="shared" si="51"/>
        <v>0</v>
      </c>
      <c r="G110" s="126">
        <f t="shared" si="51"/>
        <v>0</v>
      </c>
      <c r="H110" s="126">
        <f t="shared" si="51"/>
        <v>0</v>
      </c>
      <c r="I110" s="126">
        <f t="shared" si="51"/>
        <v>0</v>
      </c>
    </row>
    <row r="111" spans="1:9" ht="12.75">
      <c r="A111" s="76">
        <v>0</v>
      </c>
      <c r="B111" s="76">
        <v>0</v>
      </c>
      <c r="C111" s="76">
        <v>0</v>
      </c>
      <c r="D111" s="76">
        <v>0</v>
      </c>
      <c r="E111" s="76">
        <v>0</v>
      </c>
      <c r="F111" s="76">
        <v>0</v>
      </c>
      <c r="G111" s="76">
        <v>0</v>
      </c>
      <c r="H111" s="76">
        <v>0</v>
      </c>
      <c r="I111" s="76">
        <v>0</v>
      </c>
    </row>
    <row r="112" spans="1:9" ht="36">
      <c r="A112" s="118" t="s">
        <v>219</v>
      </c>
      <c r="B112" s="119" t="s">
        <v>220</v>
      </c>
      <c r="C112" s="108">
        <f>SUM(C113,C115)</f>
        <v>0</v>
      </c>
      <c r="D112" s="108">
        <f aca="true" t="shared" si="52" ref="D112:I112">SUM(D113,D115)</f>
        <v>0</v>
      </c>
      <c r="E112" s="108">
        <f t="shared" si="52"/>
        <v>0</v>
      </c>
      <c r="F112" s="108">
        <f t="shared" si="52"/>
        <v>0</v>
      </c>
      <c r="G112" s="108">
        <f t="shared" si="52"/>
        <v>0</v>
      </c>
      <c r="H112" s="108">
        <f t="shared" si="52"/>
        <v>0</v>
      </c>
      <c r="I112" s="108">
        <f t="shared" si="52"/>
        <v>0</v>
      </c>
    </row>
    <row r="113" spans="1:9" ht="36">
      <c r="A113" s="109" t="s">
        <v>221</v>
      </c>
      <c r="B113" s="116" t="s">
        <v>222</v>
      </c>
      <c r="C113" s="109">
        <f>SUM(C114)</f>
        <v>0</v>
      </c>
      <c r="D113" s="109">
        <f aca="true" t="shared" si="53" ref="D113:I113">SUM(D114)</f>
        <v>0</v>
      </c>
      <c r="E113" s="109">
        <f t="shared" si="53"/>
        <v>0</v>
      </c>
      <c r="F113" s="109">
        <f t="shared" si="53"/>
        <v>0</v>
      </c>
      <c r="G113" s="109">
        <f t="shared" si="53"/>
        <v>0</v>
      </c>
      <c r="H113" s="109">
        <f t="shared" si="53"/>
        <v>0</v>
      </c>
      <c r="I113" s="109">
        <f t="shared" si="53"/>
        <v>0</v>
      </c>
    </row>
    <row r="114" spans="1:9" ht="12.75">
      <c r="A114" s="76">
        <v>0</v>
      </c>
      <c r="B114" s="76">
        <v>0</v>
      </c>
      <c r="C114" s="76">
        <v>0</v>
      </c>
      <c r="D114" s="76">
        <v>0</v>
      </c>
      <c r="E114" s="76">
        <v>0</v>
      </c>
      <c r="F114" s="76">
        <v>0</v>
      </c>
      <c r="G114" s="76">
        <v>0</v>
      </c>
      <c r="H114" s="76">
        <v>0</v>
      </c>
      <c r="I114" s="76">
        <v>0</v>
      </c>
    </row>
    <row r="115" spans="1:9" ht="36">
      <c r="A115" s="109" t="s">
        <v>223</v>
      </c>
      <c r="B115" s="116" t="s">
        <v>224</v>
      </c>
      <c r="C115" s="109">
        <f>SUM(C116)</f>
        <v>0</v>
      </c>
      <c r="D115" s="109">
        <f aca="true" t="shared" si="54" ref="D115:I115">SUM(D116)</f>
        <v>0</v>
      </c>
      <c r="E115" s="109">
        <f t="shared" si="54"/>
        <v>0</v>
      </c>
      <c r="F115" s="109">
        <f t="shared" si="54"/>
        <v>0</v>
      </c>
      <c r="G115" s="109">
        <f t="shared" si="54"/>
        <v>0</v>
      </c>
      <c r="H115" s="109">
        <f t="shared" si="54"/>
        <v>0</v>
      </c>
      <c r="I115" s="109">
        <f t="shared" si="54"/>
        <v>0</v>
      </c>
    </row>
    <row r="116" spans="1:9" ht="12.75">
      <c r="A116" s="76">
        <v>0</v>
      </c>
      <c r="B116" s="76">
        <v>0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  <c r="H116" s="76">
        <v>0</v>
      </c>
      <c r="I116" s="76">
        <v>0</v>
      </c>
    </row>
    <row r="117" spans="1:9" ht="24">
      <c r="A117" s="118" t="s">
        <v>225</v>
      </c>
      <c r="B117" s="119" t="s">
        <v>226</v>
      </c>
      <c r="C117" s="108">
        <f aca="true" t="shared" si="55" ref="C117:I117">SUM(C118,C121)</f>
        <v>0</v>
      </c>
      <c r="D117" s="108">
        <f t="shared" si="55"/>
        <v>11.133000000000001</v>
      </c>
      <c r="E117" s="108">
        <f t="shared" si="55"/>
        <v>0</v>
      </c>
      <c r="F117" s="108">
        <f t="shared" si="55"/>
        <v>0</v>
      </c>
      <c r="G117" s="108">
        <f t="shared" si="55"/>
        <v>0</v>
      </c>
      <c r="H117" s="108">
        <f t="shared" si="55"/>
        <v>11.133000000000001</v>
      </c>
      <c r="I117" s="108">
        <f t="shared" si="55"/>
        <v>0</v>
      </c>
    </row>
    <row r="118" spans="1:9" ht="12.75">
      <c r="A118" s="73" t="s">
        <v>56</v>
      </c>
      <c r="B118" s="62" t="s">
        <v>83</v>
      </c>
      <c r="C118" s="73">
        <f aca="true" t="shared" si="56" ref="C118:I118">SUM(C119:C120)</f>
        <v>0</v>
      </c>
      <c r="D118" s="73">
        <f t="shared" si="56"/>
        <v>5.071000000000001</v>
      </c>
      <c r="E118" s="73">
        <f t="shared" si="56"/>
        <v>0</v>
      </c>
      <c r="F118" s="73">
        <f t="shared" si="56"/>
        <v>0</v>
      </c>
      <c r="G118" s="73">
        <f t="shared" si="56"/>
        <v>0</v>
      </c>
      <c r="H118" s="73">
        <f t="shared" si="56"/>
        <v>5.071000000000001</v>
      </c>
      <c r="I118" s="73">
        <f t="shared" si="56"/>
        <v>0</v>
      </c>
    </row>
    <row r="119" spans="1:9" ht="24.75" customHeight="1">
      <c r="A119" s="65" t="s">
        <v>227</v>
      </c>
      <c r="B119" s="102" t="s">
        <v>228</v>
      </c>
      <c r="C119" s="76">
        <v>0</v>
      </c>
      <c r="D119" s="105">
        <v>0.333</v>
      </c>
      <c r="E119" s="76">
        <v>0</v>
      </c>
      <c r="F119" s="76">
        <v>0</v>
      </c>
      <c r="G119" s="76">
        <v>0</v>
      </c>
      <c r="H119" s="37">
        <v>0.333</v>
      </c>
      <c r="I119" s="76">
        <v>0</v>
      </c>
    </row>
    <row r="120" spans="1:9" ht="24">
      <c r="A120" s="38" t="s">
        <v>229</v>
      </c>
      <c r="B120" s="125" t="s">
        <v>230</v>
      </c>
      <c r="C120" s="76">
        <v>0</v>
      </c>
      <c r="D120" s="104">
        <v>4.738</v>
      </c>
      <c r="E120" s="76">
        <v>0</v>
      </c>
      <c r="F120" s="76">
        <v>0</v>
      </c>
      <c r="G120" s="76">
        <v>0</v>
      </c>
      <c r="H120" s="114">
        <v>4.738</v>
      </c>
      <c r="I120" s="76">
        <v>0</v>
      </c>
    </row>
    <row r="121" spans="1:9" ht="12.75">
      <c r="A121" s="72" t="s">
        <v>88</v>
      </c>
      <c r="B121" s="117" t="s">
        <v>82</v>
      </c>
      <c r="C121" s="72">
        <f>SUM(C122)</f>
        <v>0</v>
      </c>
      <c r="D121" s="72">
        <f aca="true" t="shared" si="57" ref="D121:I121">SUM(D122)</f>
        <v>6.062</v>
      </c>
      <c r="E121" s="72">
        <f t="shared" si="57"/>
        <v>0</v>
      </c>
      <c r="F121" s="72">
        <f t="shared" si="57"/>
        <v>0</v>
      </c>
      <c r="G121" s="72">
        <f t="shared" si="57"/>
        <v>0</v>
      </c>
      <c r="H121" s="72">
        <f t="shared" si="57"/>
        <v>6.062</v>
      </c>
      <c r="I121" s="72">
        <f t="shared" si="57"/>
        <v>0</v>
      </c>
    </row>
    <row r="122" spans="1:9" ht="36">
      <c r="A122" s="65" t="s">
        <v>231</v>
      </c>
      <c r="B122" s="102" t="s">
        <v>232</v>
      </c>
      <c r="C122" s="76">
        <v>0</v>
      </c>
      <c r="D122" s="104">
        <v>6.062</v>
      </c>
      <c r="E122" s="76">
        <v>0</v>
      </c>
      <c r="F122" s="76">
        <v>0</v>
      </c>
      <c r="G122" s="76">
        <v>0</v>
      </c>
      <c r="H122" s="114">
        <v>6.062</v>
      </c>
      <c r="I122" s="76">
        <v>0</v>
      </c>
    </row>
    <row r="123" spans="1:9" ht="24">
      <c r="A123" s="118" t="s">
        <v>233</v>
      </c>
      <c r="B123" s="119" t="s">
        <v>234</v>
      </c>
      <c r="C123" s="108">
        <f>SUM(C124)</f>
        <v>0</v>
      </c>
      <c r="D123" s="108">
        <f aca="true" t="shared" si="58" ref="D123:I123">SUM(D124)</f>
        <v>0</v>
      </c>
      <c r="E123" s="108">
        <f t="shared" si="58"/>
        <v>0</v>
      </c>
      <c r="F123" s="108">
        <f t="shared" si="58"/>
        <v>0</v>
      </c>
      <c r="G123" s="108">
        <f t="shared" si="58"/>
        <v>0</v>
      </c>
      <c r="H123" s="108">
        <f t="shared" si="58"/>
        <v>0</v>
      </c>
      <c r="I123" s="108">
        <f t="shared" si="58"/>
        <v>0</v>
      </c>
    </row>
    <row r="124" spans="1:9" ht="12.75">
      <c r="A124" s="76">
        <v>0</v>
      </c>
      <c r="B124" s="76">
        <v>0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  <c r="H124" s="76">
        <v>0</v>
      </c>
      <c r="I124" s="76">
        <v>0</v>
      </c>
    </row>
    <row r="125" spans="1:9" ht="12.75">
      <c r="A125" s="118" t="s">
        <v>235</v>
      </c>
      <c r="B125" s="119" t="s">
        <v>236</v>
      </c>
      <c r="C125" s="108">
        <f aca="true" t="shared" si="59" ref="C125:I125">SUM(C126,C128)</f>
        <v>0</v>
      </c>
      <c r="D125" s="108">
        <f t="shared" si="59"/>
        <v>8.350999999999999</v>
      </c>
      <c r="E125" s="108">
        <f t="shared" si="59"/>
        <v>0</v>
      </c>
      <c r="F125" s="108">
        <f t="shared" si="59"/>
        <v>0</v>
      </c>
      <c r="G125" s="108">
        <f t="shared" si="59"/>
        <v>0</v>
      </c>
      <c r="H125" s="108">
        <f t="shared" si="59"/>
        <v>8.350999999999999</v>
      </c>
      <c r="I125" s="108">
        <f t="shared" si="59"/>
        <v>0</v>
      </c>
    </row>
    <row r="126" spans="1:9" ht="12.75">
      <c r="A126" s="109" t="s">
        <v>237</v>
      </c>
      <c r="B126" s="116" t="s">
        <v>238</v>
      </c>
      <c r="C126" s="109">
        <f>SUM(C127)</f>
        <v>0</v>
      </c>
      <c r="D126" s="109">
        <f aca="true" t="shared" si="60" ref="D126:I126">SUM(D127)</f>
        <v>0</v>
      </c>
      <c r="E126" s="109">
        <f t="shared" si="60"/>
        <v>0</v>
      </c>
      <c r="F126" s="109">
        <f t="shared" si="60"/>
        <v>0</v>
      </c>
      <c r="G126" s="109">
        <f t="shared" si="60"/>
        <v>0</v>
      </c>
      <c r="H126" s="109">
        <f t="shared" si="60"/>
        <v>0</v>
      </c>
      <c r="I126" s="109">
        <f t="shared" si="60"/>
        <v>0</v>
      </c>
    </row>
    <row r="127" spans="1:9" ht="12.75">
      <c r="A127" s="76">
        <v>0</v>
      </c>
      <c r="B127" s="76">
        <v>0</v>
      </c>
      <c r="C127" s="76">
        <v>0</v>
      </c>
      <c r="D127" s="76">
        <v>0</v>
      </c>
      <c r="E127" s="76">
        <v>0</v>
      </c>
      <c r="F127" s="76">
        <v>0</v>
      </c>
      <c r="G127" s="76">
        <v>0</v>
      </c>
      <c r="H127" s="76">
        <v>0</v>
      </c>
      <c r="I127" s="76">
        <v>0</v>
      </c>
    </row>
    <row r="128" spans="1:9" ht="12.75">
      <c r="A128" s="109" t="s">
        <v>239</v>
      </c>
      <c r="B128" s="116" t="s">
        <v>84</v>
      </c>
      <c r="C128" s="109">
        <f aca="true" t="shared" si="61" ref="C128:I128">SUM(C129,C131)</f>
        <v>0</v>
      </c>
      <c r="D128" s="109">
        <f t="shared" si="61"/>
        <v>8.350999999999999</v>
      </c>
      <c r="E128" s="109">
        <f t="shared" si="61"/>
        <v>0</v>
      </c>
      <c r="F128" s="109">
        <f t="shared" si="61"/>
        <v>0</v>
      </c>
      <c r="G128" s="109">
        <f t="shared" si="61"/>
        <v>0</v>
      </c>
      <c r="H128" s="109">
        <f t="shared" si="61"/>
        <v>8.350999999999999</v>
      </c>
      <c r="I128" s="109">
        <f t="shared" si="61"/>
        <v>0</v>
      </c>
    </row>
    <row r="129" spans="1:9" ht="12.75">
      <c r="A129" s="72" t="s">
        <v>240</v>
      </c>
      <c r="B129" s="117" t="s">
        <v>82</v>
      </c>
      <c r="C129" s="72">
        <f aca="true" t="shared" si="62" ref="C129:I129">SUM(C130:C130)</f>
        <v>0</v>
      </c>
      <c r="D129" s="72">
        <f t="shared" si="62"/>
        <v>4.55</v>
      </c>
      <c r="E129" s="72">
        <f t="shared" si="62"/>
        <v>0</v>
      </c>
      <c r="F129" s="72">
        <f t="shared" si="62"/>
        <v>0</v>
      </c>
      <c r="G129" s="72">
        <f t="shared" si="62"/>
        <v>0</v>
      </c>
      <c r="H129" s="72">
        <f t="shared" si="62"/>
        <v>4.55</v>
      </c>
      <c r="I129" s="72">
        <f t="shared" si="62"/>
        <v>0</v>
      </c>
    </row>
    <row r="130" spans="1:9" ht="12.75">
      <c r="A130" s="65" t="s">
        <v>243</v>
      </c>
      <c r="B130" s="106" t="s">
        <v>244</v>
      </c>
      <c r="C130" s="76">
        <v>0</v>
      </c>
      <c r="D130" s="37">
        <v>4.55</v>
      </c>
      <c r="E130" s="76">
        <v>0</v>
      </c>
      <c r="F130" s="76">
        <v>0</v>
      </c>
      <c r="G130" s="76">
        <v>0</v>
      </c>
      <c r="H130" s="37">
        <v>4.55</v>
      </c>
      <c r="I130" s="76">
        <v>0</v>
      </c>
    </row>
    <row r="131" spans="1:9" ht="12.75">
      <c r="A131" s="73" t="s">
        <v>245</v>
      </c>
      <c r="B131" s="62" t="s">
        <v>83</v>
      </c>
      <c r="C131" s="73">
        <f aca="true" t="shared" si="63" ref="C131:I131">SUM(C132:C132)</f>
        <v>0</v>
      </c>
      <c r="D131" s="73">
        <f t="shared" si="63"/>
        <v>3.801</v>
      </c>
      <c r="E131" s="73">
        <f t="shared" si="63"/>
        <v>0</v>
      </c>
      <c r="F131" s="73">
        <f t="shared" si="63"/>
        <v>0</v>
      </c>
      <c r="G131" s="73">
        <f t="shared" si="63"/>
        <v>0</v>
      </c>
      <c r="H131" s="73">
        <f t="shared" si="63"/>
        <v>3.801</v>
      </c>
      <c r="I131" s="73">
        <f t="shared" si="63"/>
        <v>0</v>
      </c>
    </row>
    <row r="132" spans="1:9" ht="24">
      <c r="A132" s="65" t="s">
        <v>246</v>
      </c>
      <c r="B132" s="69" t="s">
        <v>247</v>
      </c>
      <c r="C132" s="76">
        <v>0</v>
      </c>
      <c r="D132" s="104">
        <v>3.801</v>
      </c>
      <c r="E132" s="76">
        <v>0</v>
      </c>
      <c r="F132" s="76">
        <v>0</v>
      </c>
      <c r="G132" s="76">
        <v>0</v>
      </c>
      <c r="H132" s="115">
        <v>3.801</v>
      </c>
      <c r="I132" s="76">
        <v>0</v>
      </c>
    </row>
    <row r="134" spans="1:2" s="177" customFormat="1" ht="12">
      <c r="A134" s="175" t="s">
        <v>85</v>
      </c>
      <c r="B134" s="176"/>
    </row>
    <row r="135" s="179" customFormat="1" ht="11.25">
      <c r="A135" s="178" t="s">
        <v>28</v>
      </c>
    </row>
    <row r="136" spans="1:2" s="179" customFormat="1" ht="11.25">
      <c r="A136" s="178" t="s">
        <v>29</v>
      </c>
      <c r="B136" s="180"/>
    </row>
    <row r="137" ht="12.75">
      <c r="A137" s="181" t="s">
        <v>260</v>
      </c>
    </row>
  </sheetData>
  <sheetProtection/>
  <mergeCells count="16">
    <mergeCell ref="A5:I5"/>
    <mergeCell ref="A6:I6"/>
    <mergeCell ref="D19:D20"/>
    <mergeCell ref="E19:E20"/>
    <mergeCell ref="F19:F20"/>
    <mergeCell ref="G19:G20"/>
    <mergeCell ref="H19:H20"/>
    <mergeCell ref="G11:I11"/>
    <mergeCell ref="D15:H15"/>
    <mergeCell ref="D16:H16"/>
    <mergeCell ref="B15:B20"/>
    <mergeCell ref="A15:A20"/>
    <mergeCell ref="E17:E18"/>
    <mergeCell ref="F17:F18"/>
    <mergeCell ref="G17:G18"/>
    <mergeCell ref="H17:H18"/>
  </mergeCells>
  <conditionalFormatting sqref="C30:I30">
    <cfRule type="cellIs" priority="54" dxfId="0" operator="notEqual">
      <formula>"нд"</formula>
    </cfRule>
  </conditionalFormatting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V35"/>
  <sheetViews>
    <sheetView zoomScaleSheetLayoutView="100" zoomScalePageLayoutView="0" workbookViewId="0" topLeftCell="A1">
      <selection activeCell="A36" sqref="A36"/>
    </sheetView>
  </sheetViews>
  <sheetFormatPr defaultColWidth="1.37890625" defaultRowHeight="12.75"/>
  <cols>
    <col min="1" max="1" width="7.125" style="1" customWidth="1"/>
    <col min="2" max="2" width="34.125" style="1" customWidth="1"/>
    <col min="3" max="7" width="9.625" style="1" customWidth="1"/>
    <col min="8" max="8" width="11.875" style="1" customWidth="1"/>
    <col min="9" max="16384" width="1.37890625" style="1" customWidth="1"/>
  </cols>
  <sheetData>
    <row r="1" spans="7:8" ht="12.75">
      <c r="G1" s="2"/>
      <c r="H1" s="3" t="s">
        <v>98</v>
      </c>
    </row>
    <row r="2" spans="7:8" ht="12.75">
      <c r="G2" s="2"/>
      <c r="H2" s="3"/>
    </row>
    <row r="3" spans="1:74" s="12" customFormat="1" ht="25.5" customHeight="1">
      <c r="A3" s="204" t="s">
        <v>261</v>
      </c>
      <c r="B3" s="204"/>
      <c r="C3" s="204"/>
      <c r="D3" s="204"/>
      <c r="E3" s="204"/>
      <c r="F3" s="204"/>
      <c r="G3" s="204"/>
      <c r="H3" s="20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</row>
    <row r="4" s="7" customFormat="1" ht="12"/>
    <row r="5" spans="1:8" s="8" customFormat="1" ht="12">
      <c r="A5" s="16" t="s">
        <v>2</v>
      </c>
      <c r="B5" s="16" t="s">
        <v>36</v>
      </c>
      <c r="C5" s="206" t="s">
        <v>20</v>
      </c>
      <c r="D5" s="207"/>
      <c r="E5" s="207"/>
      <c r="F5" s="207"/>
      <c r="G5" s="207"/>
      <c r="H5" s="16" t="s">
        <v>27</v>
      </c>
    </row>
    <row r="6" spans="1:8" s="8" customFormat="1" ht="12">
      <c r="A6" s="18"/>
      <c r="B6" s="18"/>
      <c r="C6" s="22" t="s">
        <v>16</v>
      </c>
      <c r="D6" s="22" t="s">
        <v>17</v>
      </c>
      <c r="E6" s="22" t="s">
        <v>18</v>
      </c>
      <c r="F6" s="22" t="s">
        <v>33</v>
      </c>
      <c r="G6" s="22" t="s">
        <v>21</v>
      </c>
      <c r="H6" s="18" t="s">
        <v>39</v>
      </c>
    </row>
    <row r="7" spans="1:8" s="8" customFormat="1" ht="18" customHeight="1">
      <c r="A7" s="18"/>
      <c r="B7" s="18"/>
      <c r="C7" s="16" t="s">
        <v>30</v>
      </c>
      <c r="D7" s="17" t="s">
        <v>19</v>
      </c>
      <c r="E7" s="18" t="s">
        <v>19</v>
      </c>
      <c r="F7" s="18" t="s">
        <v>108</v>
      </c>
      <c r="G7" s="18" t="s">
        <v>108</v>
      </c>
      <c r="H7" s="18"/>
    </row>
    <row r="8" spans="1:8" s="9" customFormat="1" ht="12">
      <c r="A8" s="19" t="s">
        <v>0</v>
      </c>
      <c r="B8" s="21" t="s">
        <v>40</v>
      </c>
      <c r="C8" s="32">
        <f>C9+C20+C21+C22</f>
        <v>30.979</v>
      </c>
      <c r="D8" s="30">
        <f>D9+D20+D21+D22</f>
        <v>0</v>
      </c>
      <c r="E8" s="30">
        <f>E9+E20+E21+E22</f>
        <v>0</v>
      </c>
      <c r="F8" s="30">
        <f>F9+F20+F21+F22</f>
        <v>11.494999999999997</v>
      </c>
      <c r="G8" s="30">
        <f>G9+G20+G21+G22</f>
        <v>19.484</v>
      </c>
      <c r="H8" s="29"/>
    </row>
    <row r="9" spans="1:8" s="9" customFormat="1" ht="12">
      <c r="A9" s="19" t="s">
        <v>4</v>
      </c>
      <c r="B9" s="21" t="s">
        <v>41</v>
      </c>
      <c r="C9" s="32">
        <f>C10+C19</f>
        <v>22.097</v>
      </c>
      <c r="D9" s="30">
        <f>D10+D19</f>
        <v>0</v>
      </c>
      <c r="E9" s="30">
        <f>E10+E19</f>
        <v>0</v>
      </c>
      <c r="F9" s="30">
        <f>F10+F19</f>
        <v>9.579999999999998</v>
      </c>
      <c r="G9" s="30">
        <f>G10+G19</f>
        <v>12.517000000000001</v>
      </c>
      <c r="H9" s="29"/>
    </row>
    <row r="10" spans="1:8" s="10" customFormat="1" ht="12">
      <c r="A10" s="196" t="s">
        <v>48</v>
      </c>
      <c r="B10" s="23" t="s">
        <v>42</v>
      </c>
      <c r="C10" s="202">
        <f>D10+E10+F10+G10</f>
        <v>22.097</v>
      </c>
      <c r="D10" s="198">
        <v>0</v>
      </c>
      <c r="E10" s="198">
        <v>0</v>
      </c>
      <c r="F10" s="198">
        <f>'Приложение №14'!G21-'продолжение прил. №14'!F20-'продолжение прил. №14'!F21</f>
        <v>9.579999999999998</v>
      </c>
      <c r="G10" s="198">
        <f>'Приложение №14'!H21-'продолжение прил. №14'!G20-'продолжение прил. №14'!G21</f>
        <v>12.517000000000001</v>
      </c>
      <c r="H10" s="200"/>
    </row>
    <row r="11" spans="1:8" s="10" customFormat="1" ht="12">
      <c r="A11" s="197"/>
      <c r="B11" s="25" t="s">
        <v>43</v>
      </c>
      <c r="C11" s="203"/>
      <c r="D11" s="199"/>
      <c r="E11" s="199"/>
      <c r="F11" s="199"/>
      <c r="G11" s="199"/>
      <c r="H11" s="201"/>
    </row>
    <row r="12" spans="1:8" s="11" customFormat="1" ht="12">
      <c r="A12" s="19" t="s">
        <v>49</v>
      </c>
      <c r="B12" s="24" t="s">
        <v>44</v>
      </c>
      <c r="C12" s="30"/>
      <c r="D12" s="30"/>
      <c r="E12" s="30"/>
      <c r="F12" s="30"/>
      <c r="G12" s="30"/>
      <c r="H12" s="35"/>
    </row>
    <row r="13" spans="1:8" s="10" customFormat="1" ht="12">
      <c r="A13" s="196" t="s">
        <v>50</v>
      </c>
      <c r="B13" s="26" t="s">
        <v>45</v>
      </c>
      <c r="C13" s="202"/>
      <c r="D13" s="198"/>
      <c r="E13" s="198"/>
      <c r="F13" s="198"/>
      <c r="G13" s="198"/>
      <c r="H13" s="200"/>
    </row>
    <row r="14" spans="1:8" s="10" customFormat="1" ht="12">
      <c r="A14" s="197"/>
      <c r="B14" s="27" t="s">
        <v>46</v>
      </c>
      <c r="C14" s="203"/>
      <c r="D14" s="199"/>
      <c r="E14" s="199"/>
      <c r="F14" s="199"/>
      <c r="G14" s="199"/>
      <c r="H14" s="201"/>
    </row>
    <row r="15" spans="1:8" s="10" customFormat="1" ht="12">
      <c r="A15" s="196" t="s">
        <v>51</v>
      </c>
      <c r="B15" s="26" t="s">
        <v>45</v>
      </c>
      <c r="C15" s="202"/>
      <c r="D15" s="198"/>
      <c r="E15" s="198"/>
      <c r="F15" s="198"/>
      <c r="G15" s="198"/>
      <c r="H15" s="200"/>
    </row>
    <row r="16" spans="1:8" s="10" customFormat="1" ht="12">
      <c r="A16" s="197"/>
      <c r="B16" s="27" t="s">
        <v>47</v>
      </c>
      <c r="C16" s="203"/>
      <c r="D16" s="199"/>
      <c r="E16" s="199"/>
      <c r="F16" s="199"/>
      <c r="G16" s="199"/>
      <c r="H16" s="201"/>
    </row>
    <row r="17" spans="1:8" s="10" customFormat="1" ht="12">
      <c r="A17" s="196" t="s">
        <v>38</v>
      </c>
      <c r="B17" s="26" t="s">
        <v>45</v>
      </c>
      <c r="C17" s="202"/>
      <c r="D17" s="198"/>
      <c r="E17" s="198"/>
      <c r="F17" s="198"/>
      <c r="G17" s="198"/>
      <c r="H17" s="200"/>
    </row>
    <row r="18" spans="1:8" s="10" customFormat="1" ht="12">
      <c r="A18" s="197"/>
      <c r="B18" s="27" t="s">
        <v>52</v>
      </c>
      <c r="C18" s="203"/>
      <c r="D18" s="199"/>
      <c r="E18" s="199"/>
      <c r="F18" s="199"/>
      <c r="G18" s="199"/>
      <c r="H18" s="201"/>
    </row>
    <row r="19" spans="1:8" s="10" customFormat="1" ht="12">
      <c r="A19" s="31" t="s">
        <v>86</v>
      </c>
      <c r="B19" s="21" t="s">
        <v>87</v>
      </c>
      <c r="C19" s="33">
        <f>D19+E19+F19+G19</f>
        <v>0</v>
      </c>
      <c r="D19" s="34">
        <v>0</v>
      </c>
      <c r="E19" s="34">
        <v>0</v>
      </c>
      <c r="F19" s="34">
        <v>0</v>
      </c>
      <c r="G19" s="34">
        <v>0</v>
      </c>
      <c r="H19" s="36"/>
    </row>
    <row r="20" spans="1:8" s="11" customFormat="1" ht="12">
      <c r="A20" s="19" t="s">
        <v>5</v>
      </c>
      <c r="B20" s="24" t="s">
        <v>53</v>
      </c>
      <c r="C20" s="32">
        <f>D20+E20+F20+G20</f>
        <v>3.72</v>
      </c>
      <c r="D20" s="30">
        <v>0</v>
      </c>
      <c r="E20" s="30">
        <v>0</v>
      </c>
      <c r="F20" s="30">
        <v>0</v>
      </c>
      <c r="G20" s="30">
        <v>3.72</v>
      </c>
      <c r="H20" s="35"/>
    </row>
    <row r="21" spans="1:8" s="11" customFormat="1" ht="12">
      <c r="A21" s="19" t="s">
        <v>6</v>
      </c>
      <c r="B21" s="24" t="s">
        <v>54</v>
      </c>
      <c r="C21" s="32">
        <f>D21+E21+F21+G21</f>
        <v>5.162</v>
      </c>
      <c r="D21" s="30">
        <v>0</v>
      </c>
      <c r="E21" s="30">
        <v>0</v>
      </c>
      <c r="F21" s="30">
        <f>5.162-G21</f>
        <v>1.915</v>
      </c>
      <c r="G21" s="30">
        <v>3.247</v>
      </c>
      <c r="H21" s="35"/>
    </row>
    <row r="22" spans="1:8" s="11" customFormat="1" ht="12">
      <c r="A22" s="19" t="s">
        <v>7</v>
      </c>
      <c r="B22" s="24" t="s">
        <v>55</v>
      </c>
      <c r="C22" s="32">
        <f>C23+C24</f>
        <v>0</v>
      </c>
      <c r="D22" s="30">
        <f>D23+D24</f>
        <v>0</v>
      </c>
      <c r="E22" s="30">
        <f>E23+E24</f>
        <v>0</v>
      </c>
      <c r="F22" s="30">
        <f>F23+F24</f>
        <v>0</v>
      </c>
      <c r="G22" s="30">
        <f>G23+G24</f>
        <v>0</v>
      </c>
      <c r="H22" s="35"/>
    </row>
    <row r="23" spans="1:8" s="11" customFormat="1" ht="12">
      <c r="A23" s="19" t="s">
        <v>56</v>
      </c>
      <c r="B23" s="24" t="s">
        <v>74</v>
      </c>
      <c r="C23" s="30"/>
      <c r="D23" s="30"/>
      <c r="E23" s="30"/>
      <c r="F23" s="30"/>
      <c r="G23" s="30"/>
      <c r="H23" s="35"/>
    </row>
    <row r="24" spans="1:8" s="11" customFormat="1" ht="12">
      <c r="A24" s="196" t="s">
        <v>88</v>
      </c>
      <c r="B24" s="26" t="s">
        <v>89</v>
      </c>
      <c r="C24" s="202">
        <f>D24+E24+F24+G24</f>
        <v>0</v>
      </c>
      <c r="D24" s="198">
        <v>0</v>
      </c>
      <c r="E24" s="198">
        <v>0</v>
      </c>
      <c r="F24" s="198">
        <v>0</v>
      </c>
      <c r="G24" s="198">
        <v>0</v>
      </c>
      <c r="H24" s="200"/>
    </row>
    <row r="25" spans="1:8" s="11" customFormat="1" ht="12">
      <c r="A25" s="197"/>
      <c r="B25" s="27" t="s">
        <v>90</v>
      </c>
      <c r="C25" s="203"/>
      <c r="D25" s="199"/>
      <c r="E25" s="199"/>
      <c r="F25" s="199"/>
      <c r="G25" s="199"/>
      <c r="H25" s="201"/>
    </row>
    <row r="26" spans="1:8" s="11" customFormat="1" ht="12">
      <c r="A26" s="19" t="s">
        <v>8</v>
      </c>
      <c r="B26" s="24" t="s">
        <v>57</v>
      </c>
      <c r="C26" s="28"/>
      <c r="D26" s="28"/>
      <c r="E26" s="28"/>
      <c r="F26" s="28"/>
      <c r="G26" s="28"/>
      <c r="H26" s="20"/>
    </row>
    <row r="27" spans="1:8" s="11" customFormat="1" ht="12">
      <c r="A27" s="19" t="s">
        <v>9</v>
      </c>
      <c r="B27" s="24" t="s">
        <v>58</v>
      </c>
      <c r="C27" s="28"/>
      <c r="D27" s="28"/>
      <c r="E27" s="28"/>
      <c r="F27" s="28"/>
      <c r="G27" s="28"/>
      <c r="H27" s="20"/>
    </row>
    <row r="28" spans="1:8" s="11" customFormat="1" ht="12">
      <c r="A28" s="19" t="s">
        <v>10</v>
      </c>
      <c r="B28" s="24" t="s">
        <v>67</v>
      </c>
      <c r="C28" s="28"/>
      <c r="D28" s="28"/>
      <c r="E28" s="28"/>
      <c r="F28" s="28"/>
      <c r="G28" s="28"/>
      <c r="H28" s="20"/>
    </row>
    <row r="29" spans="1:8" s="11" customFormat="1" ht="12">
      <c r="A29" s="19" t="s">
        <v>59</v>
      </c>
      <c r="B29" s="24" t="s">
        <v>66</v>
      </c>
      <c r="C29" s="28"/>
      <c r="D29" s="28"/>
      <c r="E29" s="28"/>
      <c r="F29" s="28"/>
      <c r="G29" s="28"/>
      <c r="H29" s="20"/>
    </row>
    <row r="30" spans="1:8" s="11" customFormat="1" ht="12">
      <c r="A30" s="19" t="s">
        <v>60</v>
      </c>
      <c r="B30" s="24" t="s">
        <v>65</v>
      </c>
      <c r="C30" s="28"/>
      <c r="D30" s="28"/>
      <c r="E30" s="28"/>
      <c r="F30" s="28"/>
      <c r="G30" s="28"/>
      <c r="H30" s="20"/>
    </row>
    <row r="31" spans="1:8" s="11" customFormat="1" ht="12">
      <c r="A31" s="19" t="s">
        <v>61</v>
      </c>
      <c r="B31" s="24" t="s">
        <v>64</v>
      </c>
      <c r="C31" s="28"/>
      <c r="D31" s="28"/>
      <c r="E31" s="28"/>
      <c r="F31" s="28"/>
      <c r="G31" s="28"/>
      <c r="H31" s="20"/>
    </row>
    <row r="32" spans="1:8" s="11" customFormat="1" ht="12">
      <c r="A32" s="19" t="s">
        <v>62</v>
      </c>
      <c r="B32" s="24" t="s">
        <v>63</v>
      </c>
      <c r="C32" s="28"/>
      <c r="D32" s="28"/>
      <c r="E32" s="28"/>
      <c r="F32" s="28"/>
      <c r="G32" s="28"/>
      <c r="H32" s="20"/>
    </row>
    <row r="33" spans="1:2" s="4" customFormat="1" ht="11.25">
      <c r="A33" s="5"/>
      <c r="B33" s="5"/>
    </row>
    <row r="34" spans="1:2" s="4" customFormat="1" ht="11.25">
      <c r="A34" s="14" t="s">
        <v>109</v>
      </c>
      <c r="B34" s="6"/>
    </row>
    <row r="35" spans="1:9" ht="25.5" customHeight="1">
      <c r="A35" s="205" t="s">
        <v>262</v>
      </c>
      <c r="B35" s="205"/>
      <c r="C35" s="205"/>
      <c r="D35" s="205"/>
      <c r="E35" s="205"/>
      <c r="F35" s="205"/>
      <c r="G35" s="205"/>
      <c r="H35" s="205"/>
      <c r="I35" s="99"/>
    </row>
    <row r="53" s="15" customFormat="1" ht="12"/>
    <row r="54" s="15" customFormat="1" ht="12"/>
    <row r="55" s="15" customFormat="1" ht="12"/>
    <row r="56" s="4" customFormat="1" ht="11.25"/>
    <row r="57" s="4" customFormat="1" ht="11.25"/>
  </sheetData>
  <sheetProtection/>
  <mergeCells count="38">
    <mergeCell ref="A35:H35"/>
    <mergeCell ref="E17:E18"/>
    <mergeCell ref="F17:F18"/>
    <mergeCell ref="G17:G18"/>
    <mergeCell ref="C5:G5"/>
    <mergeCell ref="G10:G11"/>
    <mergeCell ref="H10:H11"/>
    <mergeCell ref="H13:H14"/>
    <mergeCell ref="H17:H18"/>
    <mergeCell ref="F15:F16"/>
    <mergeCell ref="A3:H3"/>
    <mergeCell ref="C10:C11"/>
    <mergeCell ref="A15:A16"/>
    <mergeCell ref="H15:H16"/>
    <mergeCell ref="C17:C18"/>
    <mergeCell ref="D17:D18"/>
    <mergeCell ref="C13:C14"/>
    <mergeCell ref="E13:E14"/>
    <mergeCell ref="F13:F14"/>
    <mergeCell ref="A10:A11"/>
    <mergeCell ref="A13:A14"/>
    <mergeCell ref="G13:G14"/>
    <mergeCell ref="C15:C16"/>
    <mergeCell ref="D15:D16"/>
    <mergeCell ref="E15:E16"/>
    <mergeCell ref="E10:E11"/>
    <mergeCell ref="F10:F11"/>
    <mergeCell ref="G15:G16"/>
    <mergeCell ref="D10:D11"/>
    <mergeCell ref="D13:D14"/>
    <mergeCell ref="A17:A18"/>
    <mergeCell ref="G24:G25"/>
    <mergeCell ref="H24:H25"/>
    <mergeCell ref="A24:A25"/>
    <mergeCell ref="C24:C25"/>
    <mergeCell ref="D24:D25"/>
    <mergeCell ref="E24:E25"/>
    <mergeCell ref="F24:F2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Z125"/>
  <sheetViews>
    <sheetView zoomScaleSheetLayoutView="100" zoomScalePageLayoutView="0" workbookViewId="0" topLeftCell="A1">
      <selection activeCell="AH78" sqref="AH78"/>
    </sheetView>
  </sheetViews>
  <sheetFormatPr defaultColWidth="1.37890625" defaultRowHeight="12.75"/>
  <cols>
    <col min="1" max="1" width="12.00390625" style="40" customWidth="1"/>
    <col min="2" max="2" width="39.25390625" style="40" customWidth="1"/>
    <col min="3" max="4" width="8.125" style="40" customWidth="1"/>
    <col min="5" max="5" width="10.00390625" style="40" customWidth="1"/>
    <col min="6" max="6" width="9.625" style="40" customWidth="1"/>
    <col min="7" max="7" width="9.875" style="40" customWidth="1"/>
    <col min="8" max="12" width="8.125" style="40" customWidth="1"/>
    <col min="13" max="16384" width="1.37890625" style="40" customWidth="1"/>
  </cols>
  <sheetData>
    <row r="1" spans="11:12" ht="12.75">
      <c r="K1" s="2"/>
      <c r="L1" s="3" t="s">
        <v>98</v>
      </c>
    </row>
    <row r="2" spans="11:12" ht="12.75">
      <c r="K2" s="2"/>
      <c r="L2" s="3"/>
    </row>
    <row r="3" spans="1:78" s="41" customFormat="1" ht="12.75">
      <c r="A3" s="211" t="s">
        <v>263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5" spans="1:12" ht="12.75">
      <c r="A5" s="43" t="s">
        <v>75</v>
      </c>
      <c r="B5" s="43" t="s">
        <v>68</v>
      </c>
      <c r="C5" s="208" t="s">
        <v>69</v>
      </c>
      <c r="D5" s="209"/>
      <c r="E5" s="209"/>
      <c r="F5" s="209"/>
      <c r="G5" s="209"/>
      <c r="H5" s="208" t="s">
        <v>70</v>
      </c>
      <c r="I5" s="209"/>
      <c r="J5" s="209"/>
      <c r="K5" s="209"/>
      <c r="L5" s="210"/>
    </row>
    <row r="6" spans="1:12" ht="12.75">
      <c r="A6" s="44" t="s">
        <v>76</v>
      </c>
      <c r="B6" s="44"/>
      <c r="C6" s="208" t="s">
        <v>30</v>
      </c>
      <c r="D6" s="209"/>
      <c r="E6" s="209"/>
      <c r="F6" s="209"/>
      <c r="G6" s="209"/>
      <c r="H6" s="208" t="s">
        <v>30</v>
      </c>
      <c r="I6" s="209"/>
      <c r="J6" s="209"/>
      <c r="K6" s="209"/>
      <c r="L6" s="210"/>
    </row>
    <row r="7" spans="1:12" ht="12.75">
      <c r="A7" s="44"/>
      <c r="B7" s="44"/>
      <c r="C7" s="208" t="s">
        <v>77</v>
      </c>
      <c r="D7" s="209"/>
      <c r="E7" s="209"/>
      <c r="F7" s="209"/>
      <c r="G7" s="209"/>
      <c r="H7" s="208" t="s">
        <v>77</v>
      </c>
      <c r="I7" s="209"/>
      <c r="J7" s="209"/>
      <c r="K7" s="209"/>
      <c r="L7" s="210"/>
    </row>
    <row r="8" spans="1:12" ht="12.75">
      <c r="A8" s="44"/>
      <c r="B8" s="44"/>
      <c r="C8" s="45" t="s">
        <v>17</v>
      </c>
      <c r="D8" s="45" t="s">
        <v>18</v>
      </c>
      <c r="E8" s="45" t="s">
        <v>33</v>
      </c>
      <c r="F8" s="45" t="s">
        <v>21</v>
      </c>
      <c r="G8" s="46">
        <v>2020</v>
      </c>
      <c r="H8" s="45" t="s">
        <v>17</v>
      </c>
      <c r="I8" s="45" t="s">
        <v>18</v>
      </c>
      <c r="J8" s="45" t="s">
        <v>33</v>
      </c>
      <c r="K8" s="45" t="s">
        <v>21</v>
      </c>
      <c r="L8" s="47">
        <v>2020</v>
      </c>
    </row>
    <row r="9" spans="1:12" ht="12.75">
      <c r="A9" s="44"/>
      <c r="B9" s="44"/>
      <c r="C9" s="45"/>
      <c r="D9" s="45"/>
      <c r="E9" s="45"/>
      <c r="F9" s="45"/>
      <c r="G9" s="48" t="s">
        <v>91</v>
      </c>
      <c r="H9" s="48"/>
      <c r="I9" s="48"/>
      <c r="J9" s="48"/>
      <c r="K9" s="48"/>
      <c r="L9" s="49" t="s">
        <v>91</v>
      </c>
    </row>
    <row r="10" spans="1:12" ht="12.75">
      <c r="A10" s="50" t="s">
        <v>0</v>
      </c>
      <c r="B10" s="51" t="s">
        <v>1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</row>
    <row r="11" spans="1:12" s="131" customFormat="1" ht="34.5" customHeight="1">
      <c r="A11" s="133" t="s">
        <v>112</v>
      </c>
      <c r="B11" s="66" t="s">
        <v>113</v>
      </c>
      <c r="C11" s="134"/>
      <c r="D11" s="134"/>
      <c r="E11" s="134" t="s">
        <v>272</v>
      </c>
      <c r="F11" s="134" t="s">
        <v>270</v>
      </c>
      <c r="G11" s="134" t="s">
        <v>276</v>
      </c>
      <c r="H11" s="134"/>
      <c r="I11" s="134"/>
      <c r="J11" s="134"/>
      <c r="K11" s="134"/>
      <c r="L11" s="134"/>
    </row>
    <row r="12" spans="1:12" s="131" customFormat="1" ht="24" customHeight="1">
      <c r="A12" s="135"/>
      <c r="B12" s="64" t="s">
        <v>82</v>
      </c>
      <c r="C12" s="136"/>
      <c r="D12" s="136"/>
      <c r="E12" s="136" t="s">
        <v>271</v>
      </c>
      <c r="F12" s="136" t="s">
        <v>270</v>
      </c>
      <c r="G12" s="136" t="s">
        <v>277</v>
      </c>
      <c r="H12" s="136"/>
      <c r="I12" s="136"/>
      <c r="J12" s="136"/>
      <c r="K12" s="136"/>
      <c r="L12" s="136"/>
    </row>
    <row r="13" spans="1:12" s="131" customFormat="1" ht="24" customHeight="1">
      <c r="A13" s="137"/>
      <c r="B13" s="138" t="s">
        <v>83</v>
      </c>
      <c r="C13" s="139"/>
      <c r="D13" s="139"/>
      <c r="E13" s="139" t="s">
        <v>266</v>
      </c>
      <c r="F13" s="139"/>
      <c r="G13" s="139" t="s">
        <v>266</v>
      </c>
      <c r="H13" s="139"/>
      <c r="I13" s="139"/>
      <c r="J13" s="139"/>
      <c r="K13" s="139"/>
      <c r="L13" s="139"/>
    </row>
    <row r="14" spans="1:12" s="131" customFormat="1" ht="17.25" customHeight="1">
      <c r="A14" s="133" t="s">
        <v>114</v>
      </c>
      <c r="B14" s="66" t="s">
        <v>115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</row>
    <row r="15" spans="1:12" s="131" customFormat="1" ht="34.5" customHeight="1">
      <c r="A15" s="133" t="s">
        <v>116</v>
      </c>
      <c r="B15" s="66" t="s">
        <v>117</v>
      </c>
      <c r="C15" s="134"/>
      <c r="D15" s="134"/>
      <c r="E15" s="134" t="s">
        <v>272</v>
      </c>
      <c r="F15" s="134"/>
      <c r="G15" s="134" t="s">
        <v>272</v>
      </c>
      <c r="H15" s="134"/>
      <c r="I15" s="134"/>
      <c r="J15" s="134"/>
      <c r="K15" s="134"/>
      <c r="L15" s="134"/>
    </row>
    <row r="16" spans="1:12" s="131" customFormat="1" ht="34.5" customHeight="1">
      <c r="A16" s="133" t="s">
        <v>118</v>
      </c>
      <c r="B16" s="66" t="s">
        <v>119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</row>
    <row r="17" spans="1:12" s="131" customFormat="1" ht="34.5" customHeight="1">
      <c r="A17" s="133" t="s">
        <v>120</v>
      </c>
      <c r="B17" s="66" t="s">
        <v>121</v>
      </c>
      <c r="C17" s="134"/>
      <c r="D17" s="134"/>
      <c r="E17" s="134"/>
      <c r="F17" s="134" t="s">
        <v>270</v>
      </c>
      <c r="G17" s="134" t="s">
        <v>270</v>
      </c>
      <c r="H17" s="134"/>
      <c r="I17" s="134"/>
      <c r="J17" s="134"/>
      <c r="K17" s="134"/>
      <c r="L17" s="134"/>
    </row>
    <row r="18" spans="1:12" s="131" customFormat="1" ht="25.5" customHeight="1">
      <c r="A18" s="133" t="s">
        <v>122</v>
      </c>
      <c r="B18" s="66" t="s">
        <v>123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  <row r="19" spans="1:12" s="131" customFormat="1" ht="19.5" customHeight="1">
      <c r="A19" s="133" t="s">
        <v>124</v>
      </c>
      <c r="B19" s="66" t="s">
        <v>125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</row>
    <row r="20" spans="1:12" s="131" customFormat="1" ht="24.75" customHeight="1">
      <c r="A20" s="111" t="s">
        <v>0</v>
      </c>
      <c r="B20" s="140" t="s">
        <v>126</v>
      </c>
      <c r="C20" s="141"/>
      <c r="D20" s="141"/>
      <c r="E20" s="155" t="s">
        <v>272</v>
      </c>
      <c r="F20" s="141" t="s">
        <v>270</v>
      </c>
      <c r="G20" s="155" t="s">
        <v>276</v>
      </c>
      <c r="H20" s="141"/>
      <c r="I20" s="141"/>
      <c r="J20" s="141"/>
      <c r="K20" s="141"/>
      <c r="L20" s="141"/>
    </row>
    <row r="21" spans="1:12" s="131" customFormat="1" ht="28.5" customHeight="1">
      <c r="A21" s="142" t="s">
        <v>78</v>
      </c>
      <c r="B21" s="119" t="s">
        <v>127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</row>
    <row r="22" spans="1:12" s="131" customFormat="1" ht="34.5" customHeight="1">
      <c r="A22" s="144" t="s">
        <v>79</v>
      </c>
      <c r="B22" s="124" t="s">
        <v>128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</row>
    <row r="23" spans="1:12" s="131" customFormat="1" ht="51.75" customHeight="1">
      <c r="A23" s="146" t="s">
        <v>80</v>
      </c>
      <c r="B23" s="147" t="s">
        <v>129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s="131" customFormat="1" ht="13.5" customHeight="1">
      <c r="A24" s="76">
        <v>0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</row>
    <row r="25" spans="1:12" s="131" customFormat="1" ht="51.75" customHeight="1">
      <c r="A25" s="146" t="s">
        <v>81</v>
      </c>
      <c r="B25" s="147" t="s">
        <v>130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1:12" s="131" customFormat="1" ht="13.5" customHeight="1">
      <c r="A26" s="76">
        <v>0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1:12" s="131" customFormat="1" ht="36.75" customHeight="1">
      <c r="A27" s="146" t="s">
        <v>131</v>
      </c>
      <c r="B27" s="147" t="s">
        <v>132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</row>
    <row r="28" spans="1:12" s="131" customFormat="1" ht="12.75" customHeight="1">
      <c r="A28" s="76">
        <v>0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1:12" s="131" customFormat="1" ht="34.5" customHeight="1">
      <c r="A29" s="144" t="s">
        <v>133</v>
      </c>
      <c r="B29" s="124" t="s">
        <v>134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12" s="131" customFormat="1" ht="48.75" customHeight="1">
      <c r="A30" s="146" t="s">
        <v>135</v>
      </c>
      <c r="B30" s="147" t="s">
        <v>136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2" s="131" customFormat="1" ht="12.75" customHeight="1">
      <c r="A31" s="76">
        <v>0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1:12" s="131" customFormat="1" ht="36.75" customHeight="1">
      <c r="A32" s="146" t="s">
        <v>137</v>
      </c>
      <c r="B32" s="147" t="s">
        <v>138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3" spans="1:12" s="131" customFormat="1" ht="12.75" customHeight="1">
      <c r="A33" s="76">
        <v>0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1:12" s="131" customFormat="1" ht="51" customHeight="1">
      <c r="A34" s="144" t="s">
        <v>139</v>
      </c>
      <c r="B34" s="124" t="s">
        <v>140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1:12" s="131" customFormat="1" ht="36.75" customHeight="1">
      <c r="A35" s="146" t="s">
        <v>141</v>
      </c>
      <c r="B35" s="147" t="s">
        <v>142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1:12" s="131" customFormat="1" ht="75" customHeight="1">
      <c r="A36" s="121" t="s">
        <v>143</v>
      </c>
      <c r="B36" s="122" t="s">
        <v>144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</row>
    <row r="37" spans="1:12" s="131" customFormat="1" ht="12.75" customHeight="1">
      <c r="A37" s="76">
        <v>0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</row>
    <row r="38" spans="1:12" s="131" customFormat="1" ht="66.75" customHeight="1">
      <c r="A38" s="121" t="s">
        <v>145</v>
      </c>
      <c r="B38" s="122" t="s">
        <v>146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12" s="131" customFormat="1" ht="10.5" customHeight="1">
      <c r="A39" s="76">
        <v>0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</row>
    <row r="40" spans="1:12" s="131" customFormat="1" ht="69" customHeight="1">
      <c r="A40" s="121" t="s">
        <v>147</v>
      </c>
      <c r="B40" s="122" t="s">
        <v>148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1:12" s="131" customFormat="1" ht="11.25" customHeight="1">
      <c r="A41" s="76">
        <v>0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</row>
    <row r="42" spans="1:12" s="131" customFormat="1" ht="36.75" customHeight="1">
      <c r="A42" s="146" t="s">
        <v>149</v>
      </c>
      <c r="B42" s="147" t="s">
        <v>142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</row>
    <row r="43" spans="1:12" s="131" customFormat="1" ht="83.25" customHeight="1">
      <c r="A43" s="121" t="s">
        <v>150</v>
      </c>
      <c r="B43" s="122" t="s">
        <v>144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s="131" customFormat="1" ht="15.75">
      <c r="A44" s="76">
        <v>0</v>
      </c>
      <c r="B44" s="76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</row>
    <row r="45" spans="1:12" s="131" customFormat="1" ht="66.75" customHeight="1">
      <c r="A45" s="121" t="s">
        <v>151</v>
      </c>
      <c r="B45" s="122" t="s">
        <v>146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</row>
    <row r="46" spans="1:12" s="131" customFormat="1" ht="15.75">
      <c r="A46" s="76">
        <v>0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</row>
    <row r="47" spans="1:12" s="131" customFormat="1" ht="72.75" customHeight="1">
      <c r="A47" s="121" t="s">
        <v>152</v>
      </c>
      <c r="B47" s="122" t="s">
        <v>153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</row>
    <row r="48" spans="1:12" s="131" customFormat="1" ht="19.5" customHeight="1">
      <c r="A48" s="76">
        <v>0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</row>
    <row r="49" spans="1:12" s="131" customFormat="1" ht="57" customHeight="1">
      <c r="A49" s="144" t="s">
        <v>154</v>
      </c>
      <c r="B49" s="124" t="s">
        <v>155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</row>
    <row r="50" spans="1:12" s="131" customFormat="1" ht="50.25" customHeight="1">
      <c r="A50" s="146" t="s">
        <v>156</v>
      </c>
      <c r="B50" s="147" t="s">
        <v>157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</row>
    <row r="51" spans="1:12" s="131" customFormat="1" ht="15.75">
      <c r="A51" s="76">
        <v>0</v>
      </c>
      <c r="B51" s="76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</row>
    <row r="52" spans="1:12" s="131" customFormat="1" ht="50.25" customHeight="1">
      <c r="A52" s="146" t="s">
        <v>158</v>
      </c>
      <c r="B52" s="147" t="s">
        <v>159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</row>
    <row r="53" spans="1:12" s="131" customFormat="1" ht="14.25" customHeight="1">
      <c r="A53" s="76">
        <v>0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</row>
    <row r="54" spans="1:12" s="131" customFormat="1" ht="34.5" customHeight="1">
      <c r="A54" s="142" t="s">
        <v>160</v>
      </c>
      <c r="B54" s="119" t="s">
        <v>161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</row>
    <row r="55" spans="1:12" s="131" customFormat="1" ht="48" customHeight="1">
      <c r="A55" s="144" t="s">
        <v>162</v>
      </c>
      <c r="B55" s="124" t="s">
        <v>163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</row>
    <row r="56" spans="1:12" s="131" customFormat="1" ht="27.75" customHeight="1">
      <c r="A56" s="146" t="s">
        <v>164</v>
      </c>
      <c r="B56" s="147" t="s">
        <v>165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</row>
    <row r="57" spans="1:12" s="131" customFormat="1" ht="14.25" customHeight="1">
      <c r="A57" s="76">
        <v>0</v>
      </c>
      <c r="B57" s="76">
        <v>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</row>
    <row r="58" spans="1:12" s="131" customFormat="1" ht="42.75" customHeight="1">
      <c r="A58" s="146" t="s">
        <v>166</v>
      </c>
      <c r="B58" s="147" t="s">
        <v>167</v>
      </c>
      <c r="C58" s="128"/>
      <c r="D58" s="110"/>
      <c r="E58" s="128" t="s">
        <v>264</v>
      </c>
      <c r="F58" s="110"/>
      <c r="G58" s="128" t="s">
        <v>264</v>
      </c>
      <c r="H58" s="110"/>
      <c r="I58" s="110"/>
      <c r="J58" s="110"/>
      <c r="K58" s="110"/>
      <c r="L58" s="110"/>
    </row>
    <row r="59" spans="1:12" s="131" customFormat="1" ht="16.5" customHeight="1">
      <c r="A59" s="63" t="s">
        <v>168</v>
      </c>
      <c r="B59" s="64" t="s">
        <v>82</v>
      </c>
      <c r="C59" s="136"/>
      <c r="D59" s="136"/>
      <c r="E59" s="136" t="s">
        <v>265</v>
      </c>
      <c r="F59" s="136"/>
      <c r="G59" s="136" t="s">
        <v>265</v>
      </c>
      <c r="H59" s="136"/>
      <c r="I59" s="136"/>
      <c r="J59" s="136"/>
      <c r="K59" s="136"/>
      <c r="L59" s="136"/>
    </row>
    <row r="60" spans="1:12" s="130" customFormat="1" ht="36">
      <c r="A60" s="65" t="s">
        <v>169</v>
      </c>
      <c r="B60" s="103" t="s">
        <v>248</v>
      </c>
      <c r="C60" s="105"/>
      <c r="D60" s="148"/>
      <c r="E60" s="149" t="s">
        <v>101</v>
      </c>
      <c r="F60" s="148"/>
      <c r="G60" s="149" t="s">
        <v>101</v>
      </c>
      <c r="H60" s="148"/>
      <c r="I60" s="148"/>
      <c r="J60" s="148"/>
      <c r="K60" s="148"/>
      <c r="L60" s="148"/>
    </row>
    <row r="61" spans="1:12" s="130" customFormat="1" ht="24">
      <c r="A61" s="65" t="s">
        <v>170</v>
      </c>
      <c r="B61" s="103" t="s">
        <v>249</v>
      </c>
      <c r="C61" s="104"/>
      <c r="D61" s="148"/>
      <c r="E61" s="149" t="s">
        <v>275</v>
      </c>
      <c r="F61" s="148"/>
      <c r="G61" s="149" t="s">
        <v>275</v>
      </c>
      <c r="H61" s="148"/>
      <c r="I61" s="148"/>
      <c r="J61" s="148"/>
      <c r="K61" s="148"/>
      <c r="L61" s="148"/>
    </row>
    <row r="62" spans="1:12" s="131" customFormat="1" ht="18.75" customHeight="1">
      <c r="A62" s="70" t="s">
        <v>171</v>
      </c>
      <c r="B62" s="150" t="s">
        <v>83</v>
      </c>
      <c r="C62" s="139"/>
      <c r="D62" s="139"/>
      <c r="E62" s="139" t="s">
        <v>266</v>
      </c>
      <c r="F62" s="139"/>
      <c r="G62" s="139" t="s">
        <v>266</v>
      </c>
      <c r="H62" s="139"/>
      <c r="I62" s="139"/>
      <c r="J62" s="139"/>
      <c r="K62" s="139"/>
      <c r="L62" s="139"/>
    </row>
    <row r="63" spans="1:12" s="130" customFormat="1" ht="24">
      <c r="A63" s="38" t="s">
        <v>172</v>
      </c>
      <c r="B63" s="69" t="s">
        <v>250</v>
      </c>
      <c r="C63" s="148"/>
      <c r="D63" s="148"/>
      <c r="E63" s="149" t="s">
        <v>101</v>
      </c>
      <c r="F63" s="148"/>
      <c r="G63" s="149" t="s">
        <v>101</v>
      </c>
      <c r="H63" s="148"/>
      <c r="I63" s="148"/>
      <c r="J63" s="148"/>
      <c r="K63" s="148"/>
      <c r="L63" s="148"/>
    </row>
    <row r="64" spans="1:12" s="130" customFormat="1" ht="24">
      <c r="A64" s="38" t="s">
        <v>173</v>
      </c>
      <c r="B64" s="151" t="s">
        <v>251</v>
      </c>
      <c r="C64" s="148"/>
      <c r="D64" s="148"/>
      <c r="E64" s="149" t="s">
        <v>101</v>
      </c>
      <c r="F64" s="148"/>
      <c r="G64" s="149" t="s">
        <v>101</v>
      </c>
      <c r="H64" s="148"/>
      <c r="I64" s="148"/>
      <c r="J64" s="148"/>
      <c r="K64" s="148"/>
      <c r="L64" s="148"/>
    </row>
    <row r="65" spans="1:12" s="130" customFormat="1" ht="24">
      <c r="A65" s="38" t="s">
        <v>174</v>
      </c>
      <c r="B65" s="69" t="s">
        <v>252</v>
      </c>
      <c r="C65" s="148"/>
      <c r="D65" s="148"/>
      <c r="E65" s="149" t="s">
        <v>100</v>
      </c>
      <c r="F65" s="148"/>
      <c r="G65" s="149" t="s">
        <v>100</v>
      </c>
      <c r="H65" s="148"/>
      <c r="I65" s="148"/>
      <c r="J65" s="148"/>
      <c r="K65" s="148"/>
      <c r="L65" s="148"/>
    </row>
    <row r="66" spans="1:12" s="130" customFormat="1" ht="24">
      <c r="A66" s="38" t="s">
        <v>175</v>
      </c>
      <c r="B66" s="69" t="s">
        <v>253</v>
      </c>
      <c r="C66" s="148"/>
      <c r="D66" s="148"/>
      <c r="E66" s="149" t="s">
        <v>101</v>
      </c>
      <c r="F66" s="148"/>
      <c r="G66" s="149" t="s">
        <v>101</v>
      </c>
      <c r="H66" s="148"/>
      <c r="I66" s="148"/>
      <c r="J66" s="148"/>
      <c r="K66" s="148"/>
      <c r="L66" s="148"/>
    </row>
    <row r="67" spans="1:12" s="130" customFormat="1" ht="24">
      <c r="A67" s="38" t="s">
        <v>176</v>
      </c>
      <c r="B67" s="69" t="s">
        <v>254</v>
      </c>
      <c r="C67" s="148"/>
      <c r="D67" s="148"/>
      <c r="E67" s="149" t="s">
        <v>101</v>
      </c>
      <c r="F67" s="148"/>
      <c r="G67" s="149" t="s">
        <v>101</v>
      </c>
      <c r="H67" s="148"/>
      <c r="I67" s="148"/>
      <c r="J67" s="148"/>
      <c r="K67" s="148"/>
      <c r="L67" s="148"/>
    </row>
    <row r="68" spans="1:12" s="130" customFormat="1" ht="24">
      <c r="A68" s="38" t="s">
        <v>177</v>
      </c>
      <c r="B68" s="69" t="s">
        <v>255</v>
      </c>
      <c r="C68" s="148"/>
      <c r="D68" s="148"/>
      <c r="E68" s="149" t="s">
        <v>101</v>
      </c>
      <c r="F68" s="148"/>
      <c r="G68" s="149" t="s">
        <v>101</v>
      </c>
      <c r="H68" s="148"/>
      <c r="I68" s="148"/>
      <c r="J68" s="148"/>
      <c r="K68" s="148"/>
      <c r="L68" s="148"/>
    </row>
    <row r="69" spans="1:12" s="130" customFormat="1" ht="24">
      <c r="A69" s="38" t="s">
        <v>178</v>
      </c>
      <c r="B69" s="69" t="s">
        <v>256</v>
      </c>
      <c r="C69" s="148"/>
      <c r="D69" s="148"/>
      <c r="E69" s="149" t="s">
        <v>100</v>
      </c>
      <c r="F69" s="148"/>
      <c r="G69" s="149" t="s">
        <v>100</v>
      </c>
      <c r="H69" s="148"/>
      <c r="I69" s="148"/>
      <c r="J69" s="148"/>
      <c r="K69" s="148"/>
      <c r="L69" s="148"/>
    </row>
    <row r="70" spans="1:12" s="130" customFormat="1" ht="24">
      <c r="A70" s="38" t="s">
        <v>179</v>
      </c>
      <c r="B70" s="69" t="s">
        <v>257</v>
      </c>
      <c r="C70" s="148"/>
      <c r="D70" s="148"/>
      <c r="E70" s="149" t="s">
        <v>101</v>
      </c>
      <c r="F70" s="148"/>
      <c r="G70" s="149" t="s">
        <v>101</v>
      </c>
      <c r="H70" s="148"/>
      <c r="I70" s="148"/>
      <c r="J70" s="148"/>
      <c r="K70" s="148"/>
      <c r="L70" s="148"/>
    </row>
    <row r="71" spans="1:12" s="130" customFormat="1" ht="35.25" customHeight="1">
      <c r="A71" s="38" t="s">
        <v>180</v>
      </c>
      <c r="B71" s="69" t="s">
        <v>258</v>
      </c>
      <c r="C71" s="148"/>
      <c r="D71" s="148"/>
      <c r="E71" s="149" t="s">
        <v>100</v>
      </c>
      <c r="F71" s="148"/>
      <c r="G71" s="149" t="s">
        <v>100</v>
      </c>
      <c r="H71" s="148"/>
      <c r="I71" s="148"/>
      <c r="J71" s="148"/>
      <c r="K71" s="148"/>
      <c r="L71" s="148"/>
    </row>
    <row r="72" spans="1:12" s="130" customFormat="1" ht="24">
      <c r="A72" s="38" t="s">
        <v>181</v>
      </c>
      <c r="B72" s="68" t="s">
        <v>259</v>
      </c>
      <c r="C72" s="148"/>
      <c r="D72" s="148"/>
      <c r="E72" s="149" t="s">
        <v>100</v>
      </c>
      <c r="F72" s="148"/>
      <c r="G72" s="149" t="s">
        <v>100</v>
      </c>
      <c r="H72" s="148"/>
      <c r="I72" s="148"/>
      <c r="J72" s="148"/>
      <c r="K72" s="148"/>
      <c r="L72" s="148"/>
    </row>
    <row r="73" spans="1:12" s="131" customFormat="1" ht="36" customHeight="1">
      <c r="A73" s="144" t="s">
        <v>182</v>
      </c>
      <c r="B73" s="124" t="s">
        <v>183</v>
      </c>
      <c r="C73" s="145"/>
      <c r="D73" s="145"/>
      <c r="E73" s="145" t="s">
        <v>269</v>
      </c>
      <c r="F73" s="145"/>
      <c r="G73" s="145" t="s">
        <v>269</v>
      </c>
      <c r="H73" s="145"/>
      <c r="I73" s="145"/>
      <c r="J73" s="145"/>
      <c r="K73" s="145"/>
      <c r="L73" s="145"/>
    </row>
    <row r="74" spans="1:12" s="131" customFormat="1" ht="26.25" customHeight="1">
      <c r="A74" s="146" t="s">
        <v>184</v>
      </c>
      <c r="B74" s="147" t="s">
        <v>185</v>
      </c>
      <c r="C74" s="110"/>
      <c r="D74" s="110"/>
      <c r="E74" s="110" t="s">
        <v>268</v>
      </c>
      <c r="F74" s="128"/>
      <c r="G74" s="110" t="s">
        <v>268</v>
      </c>
      <c r="H74" s="128"/>
      <c r="I74" s="128"/>
      <c r="J74" s="128"/>
      <c r="K74" s="128"/>
      <c r="L74" s="128"/>
    </row>
    <row r="75" spans="1:12" s="131" customFormat="1" ht="30.75" customHeight="1">
      <c r="A75" s="63" t="s">
        <v>186</v>
      </c>
      <c r="B75" s="64" t="s">
        <v>82</v>
      </c>
      <c r="C75" s="136"/>
      <c r="D75" s="136"/>
      <c r="E75" s="136" t="s">
        <v>267</v>
      </c>
      <c r="F75" s="136"/>
      <c r="G75" s="136" t="s">
        <v>267</v>
      </c>
      <c r="H75" s="136"/>
      <c r="I75" s="136"/>
      <c r="J75" s="136"/>
      <c r="K75" s="136"/>
      <c r="L75" s="136"/>
    </row>
    <row r="76" spans="1:12" s="130" customFormat="1" ht="37.5" customHeight="1">
      <c r="A76" s="38" t="s">
        <v>187</v>
      </c>
      <c r="B76" s="106" t="s">
        <v>188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</row>
    <row r="77" spans="1:12" s="130" customFormat="1" ht="37.5" customHeight="1">
      <c r="A77" s="38" t="s">
        <v>189</v>
      </c>
      <c r="B77" s="152" t="s">
        <v>190</v>
      </c>
      <c r="C77" s="148"/>
      <c r="D77" s="148"/>
      <c r="E77" s="148">
        <f>6.897/3</f>
        <v>2.299</v>
      </c>
      <c r="F77" s="148"/>
      <c r="G77" s="148" t="s">
        <v>273</v>
      </c>
      <c r="H77" s="148"/>
      <c r="I77" s="148"/>
      <c r="J77" s="148"/>
      <c r="K77" s="148"/>
      <c r="L77" s="148"/>
    </row>
    <row r="78" spans="1:12" s="130" customFormat="1" ht="37.5" customHeight="1">
      <c r="A78" s="38" t="s">
        <v>191</v>
      </c>
      <c r="B78" s="152" t="s">
        <v>192</v>
      </c>
      <c r="C78" s="148"/>
      <c r="D78" s="148"/>
      <c r="E78" s="148">
        <f>6.6/3</f>
        <v>2.1999999999999997</v>
      </c>
      <c r="F78" s="148"/>
      <c r="G78" s="148" t="s">
        <v>274</v>
      </c>
      <c r="H78" s="148"/>
      <c r="I78" s="148"/>
      <c r="J78" s="148"/>
      <c r="K78" s="148"/>
      <c r="L78" s="148"/>
    </row>
    <row r="79" spans="1:12" s="131" customFormat="1" ht="29.25" customHeight="1">
      <c r="A79" s="146" t="s">
        <v>193</v>
      </c>
      <c r="B79" s="147" t="s">
        <v>194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</row>
    <row r="80" spans="1:12" s="131" customFormat="1" ht="19.5" customHeight="1">
      <c r="A80" s="76">
        <v>0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</row>
    <row r="81" spans="1:12" s="131" customFormat="1" ht="27.75" customHeight="1">
      <c r="A81" s="144" t="s">
        <v>195</v>
      </c>
      <c r="B81" s="124" t="s">
        <v>196</v>
      </c>
      <c r="C81" s="145"/>
      <c r="D81" s="145"/>
      <c r="E81" s="145"/>
      <c r="F81" s="145"/>
      <c r="G81" s="145"/>
      <c r="H81" s="145"/>
      <c r="I81" s="145"/>
      <c r="J81" s="145"/>
      <c r="K81" s="145"/>
      <c r="L81" s="145"/>
    </row>
    <row r="82" spans="1:12" s="131" customFormat="1" ht="32.25" customHeight="1">
      <c r="A82" s="146" t="s">
        <v>197</v>
      </c>
      <c r="B82" s="147" t="s">
        <v>198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</row>
    <row r="83" spans="1:12" s="131" customFormat="1" ht="15.75" customHeight="1">
      <c r="A83" s="76">
        <v>0</v>
      </c>
      <c r="B83" s="76">
        <v>0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</row>
    <row r="84" spans="1:12" s="131" customFormat="1" ht="28.5" customHeight="1">
      <c r="A84" s="146" t="s">
        <v>199</v>
      </c>
      <c r="B84" s="147" t="s">
        <v>200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</row>
    <row r="85" spans="1:12" s="131" customFormat="1" ht="15.75" customHeight="1">
      <c r="A85" s="76">
        <v>0</v>
      </c>
      <c r="B85" s="76">
        <v>0</v>
      </c>
      <c r="C85" s="76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</row>
    <row r="86" spans="1:12" s="131" customFormat="1" ht="33" customHeight="1">
      <c r="A86" s="146" t="s">
        <v>201</v>
      </c>
      <c r="B86" s="147" t="s">
        <v>202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</row>
    <row r="87" spans="1:12" s="131" customFormat="1" ht="16.5" customHeight="1">
      <c r="A87" s="76">
        <v>0</v>
      </c>
      <c r="B87" s="76">
        <v>0</v>
      </c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</row>
    <row r="88" spans="1:12" s="131" customFormat="1" ht="33.75" customHeight="1">
      <c r="A88" s="146" t="s">
        <v>203</v>
      </c>
      <c r="B88" s="147" t="s">
        <v>204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0"/>
    </row>
    <row r="89" spans="1:12" s="131" customFormat="1" ht="17.25" customHeight="1">
      <c r="A89" s="76">
        <v>0</v>
      </c>
      <c r="B89" s="76">
        <v>0</v>
      </c>
      <c r="C89" s="76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</row>
    <row r="90" spans="1:12" s="131" customFormat="1" ht="38.25" customHeight="1">
      <c r="A90" s="146" t="s">
        <v>205</v>
      </c>
      <c r="B90" s="147" t="s">
        <v>206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</row>
    <row r="91" spans="1:12" s="131" customFormat="1" ht="17.25" customHeight="1">
      <c r="A91" s="76">
        <v>0</v>
      </c>
      <c r="B91" s="76">
        <v>0</v>
      </c>
      <c r="C91" s="76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</row>
    <row r="92" spans="1:12" s="131" customFormat="1" ht="40.5" customHeight="1">
      <c r="A92" s="146" t="s">
        <v>207</v>
      </c>
      <c r="B92" s="147" t="s">
        <v>208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</row>
    <row r="93" spans="1:12" s="131" customFormat="1" ht="15.75" customHeight="1">
      <c r="A93" s="76">
        <v>0</v>
      </c>
      <c r="B93" s="76">
        <v>0</v>
      </c>
      <c r="C93" s="76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</row>
    <row r="94" spans="1:12" s="131" customFormat="1" ht="36.75" customHeight="1">
      <c r="A94" s="146" t="s">
        <v>209</v>
      </c>
      <c r="B94" s="147" t="s">
        <v>210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</row>
    <row r="95" spans="1:12" s="131" customFormat="1" ht="14.25" customHeight="1">
      <c r="A95" s="76">
        <v>0</v>
      </c>
      <c r="B95" s="76">
        <v>0</v>
      </c>
      <c r="C95" s="76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</row>
    <row r="96" spans="1:12" s="131" customFormat="1" ht="36" customHeight="1">
      <c r="A96" s="146" t="s">
        <v>211</v>
      </c>
      <c r="B96" s="147" t="s">
        <v>212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10"/>
    </row>
    <row r="97" spans="1:12" s="131" customFormat="1" ht="15" customHeight="1">
      <c r="A97" s="76">
        <v>0</v>
      </c>
      <c r="B97" s="76">
        <v>0</v>
      </c>
      <c r="C97" s="76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</row>
    <row r="98" spans="1:12" s="131" customFormat="1" ht="44.25" customHeight="1">
      <c r="A98" s="144" t="s">
        <v>213</v>
      </c>
      <c r="B98" s="124" t="s">
        <v>214</v>
      </c>
      <c r="C98" s="145"/>
      <c r="D98" s="145"/>
      <c r="E98" s="145"/>
      <c r="F98" s="145"/>
      <c r="G98" s="145"/>
      <c r="H98" s="145"/>
      <c r="I98" s="145"/>
      <c r="J98" s="145"/>
      <c r="K98" s="145"/>
      <c r="L98" s="145"/>
    </row>
    <row r="99" spans="1:12" s="131" customFormat="1" ht="31.5" customHeight="1">
      <c r="A99" s="146" t="s">
        <v>215</v>
      </c>
      <c r="B99" s="147" t="s">
        <v>216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</row>
    <row r="100" spans="1:12" s="131" customFormat="1" ht="15.75" customHeight="1">
      <c r="A100" s="76">
        <v>0</v>
      </c>
      <c r="B100" s="76">
        <v>0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</row>
    <row r="101" spans="1:12" s="131" customFormat="1" ht="33" customHeight="1">
      <c r="A101" s="146" t="s">
        <v>217</v>
      </c>
      <c r="B101" s="147" t="s">
        <v>218</v>
      </c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</row>
    <row r="102" spans="1:12" s="131" customFormat="1" ht="16.5" customHeight="1">
      <c r="A102" s="76">
        <v>0</v>
      </c>
      <c r="B102" s="76">
        <v>0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0</v>
      </c>
    </row>
    <row r="103" spans="1:12" s="131" customFormat="1" ht="49.5" customHeight="1">
      <c r="A103" s="142" t="s">
        <v>219</v>
      </c>
      <c r="B103" s="119" t="s">
        <v>220</v>
      </c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</row>
    <row r="104" spans="1:12" s="131" customFormat="1" ht="51.75" customHeight="1">
      <c r="A104" s="144" t="s">
        <v>221</v>
      </c>
      <c r="B104" s="124" t="s">
        <v>222</v>
      </c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</row>
    <row r="105" spans="1:12" s="131" customFormat="1" ht="13.5" customHeight="1">
      <c r="A105" s="76">
        <v>0</v>
      </c>
      <c r="B105" s="76">
        <v>0</v>
      </c>
      <c r="C105" s="76">
        <v>0</v>
      </c>
      <c r="D105" s="76">
        <v>0</v>
      </c>
      <c r="E105" s="76">
        <v>0</v>
      </c>
      <c r="F105" s="76">
        <v>0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</row>
    <row r="106" spans="1:12" s="131" customFormat="1" ht="39" customHeight="1">
      <c r="A106" s="144" t="s">
        <v>223</v>
      </c>
      <c r="B106" s="124" t="s">
        <v>224</v>
      </c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</row>
    <row r="107" spans="1:12" s="131" customFormat="1" ht="14.25" customHeight="1">
      <c r="A107" s="76">
        <v>0</v>
      </c>
      <c r="B107" s="76">
        <v>0</v>
      </c>
      <c r="C107" s="76">
        <v>0</v>
      </c>
      <c r="D107" s="76">
        <v>0</v>
      </c>
      <c r="E107" s="76">
        <v>0</v>
      </c>
      <c r="F107" s="76">
        <v>0</v>
      </c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76">
        <v>0</v>
      </c>
    </row>
    <row r="108" spans="1:12" s="131" customFormat="1" ht="31.5" customHeight="1">
      <c r="A108" s="142" t="s">
        <v>225</v>
      </c>
      <c r="B108" s="119" t="s">
        <v>226</v>
      </c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</row>
    <row r="109" spans="1:12" s="130" customFormat="1" ht="21" customHeight="1">
      <c r="A109" s="70" t="s">
        <v>56</v>
      </c>
      <c r="B109" s="153" t="s">
        <v>83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1:12" s="130" customFormat="1" ht="38.25" customHeight="1">
      <c r="A110" s="38" t="s">
        <v>227</v>
      </c>
      <c r="B110" s="125" t="s">
        <v>228</v>
      </c>
      <c r="C110" s="104"/>
      <c r="D110" s="105"/>
      <c r="E110" s="104"/>
      <c r="F110" s="104"/>
      <c r="G110" s="104"/>
      <c r="H110" s="104"/>
      <c r="I110" s="104"/>
      <c r="J110" s="104"/>
      <c r="K110" s="104"/>
      <c r="L110" s="104"/>
    </row>
    <row r="111" spans="1:12" s="130" customFormat="1" ht="39" customHeight="1">
      <c r="A111" s="38" t="s">
        <v>229</v>
      </c>
      <c r="B111" s="125" t="s">
        <v>230</v>
      </c>
      <c r="C111" s="104"/>
      <c r="D111" s="105"/>
      <c r="E111" s="104"/>
      <c r="F111" s="104"/>
      <c r="G111" s="104"/>
      <c r="H111" s="104"/>
      <c r="I111" s="104"/>
      <c r="J111" s="104"/>
      <c r="K111" s="104"/>
      <c r="L111" s="104"/>
    </row>
    <row r="112" spans="1:12" s="130" customFormat="1" ht="20.25" customHeight="1">
      <c r="A112" s="154" t="s">
        <v>88</v>
      </c>
      <c r="B112" s="64" t="s">
        <v>82</v>
      </c>
      <c r="C112" s="72"/>
      <c r="D112" s="72"/>
      <c r="E112" s="72"/>
      <c r="F112" s="72" t="s">
        <v>270</v>
      </c>
      <c r="G112" s="72" t="s">
        <v>270</v>
      </c>
      <c r="H112" s="72"/>
      <c r="I112" s="72"/>
      <c r="J112" s="72"/>
      <c r="K112" s="72"/>
      <c r="L112" s="72"/>
    </row>
    <row r="113" spans="1:12" s="130" customFormat="1" ht="38.25" customHeight="1">
      <c r="A113" s="38" t="s">
        <v>231</v>
      </c>
      <c r="B113" s="102" t="s">
        <v>232</v>
      </c>
      <c r="C113" s="104"/>
      <c r="D113" s="105"/>
      <c r="E113" s="104"/>
      <c r="F113" s="104" t="s">
        <v>270</v>
      </c>
      <c r="G113" s="104" t="s">
        <v>270</v>
      </c>
      <c r="H113" s="104"/>
      <c r="I113" s="104"/>
      <c r="J113" s="104"/>
      <c r="K113" s="104"/>
      <c r="L113" s="104"/>
    </row>
    <row r="114" spans="1:12" s="131" customFormat="1" ht="40.5" customHeight="1">
      <c r="A114" s="142" t="s">
        <v>233</v>
      </c>
      <c r="B114" s="119" t="s">
        <v>234</v>
      </c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</row>
    <row r="115" spans="1:12" s="131" customFormat="1" ht="15" customHeight="1">
      <c r="A115" s="76">
        <v>0</v>
      </c>
      <c r="B115" s="76">
        <v>0</v>
      </c>
      <c r="C115" s="76">
        <v>0</v>
      </c>
      <c r="D115" s="76">
        <v>0</v>
      </c>
      <c r="E115" s="76">
        <v>0</v>
      </c>
      <c r="F115" s="76">
        <v>0</v>
      </c>
      <c r="G115" s="76">
        <v>0</v>
      </c>
      <c r="H115" s="76"/>
      <c r="I115" s="76"/>
      <c r="J115" s="76"/>
      <c r="K115" s="76"/>
      <c r="L115" s="76"/>
    </row>
    <row r="116" spans="1:12" s="131" customFormat="1" ht="24.75" customHeight="1">
      <c r="A116" s="142" t="s">
        <v>235</v>
      </c>
      <c r="B116" s="119" t="s">
        <v>236</v>
      </c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</row>
    <row r="117" spans="1:12" s="131" customFormat="1" ht="19.5" customHeight="1">
      <c r="A117" s="123" t="s">
        <v>239</v>
      </c>
      <c r="B117" s="124" t="s">
        <v>84</v>
      </c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1:12" s="130" customFormat="1" ht="17.25" customHeight="1">
      <c r="A118" s="67" t="s">
        <v>240</v>
      </c>
      <c r="B118" s="64" t="s">
        <v>82</v>
      </c>
      <c r="C118" s="72"/>
      <c r="D118" s="72"/>
      <c r="E118" s="72"/>
      <c r="F118" s="72"/>
      <c r="G118" s="72"/>
      <c r="H118" s="72"/>
      <c r="I118" s="72"/>
      <c r="J118" s="72"/>
      <c r="K118" s="72"/>
      <c r="L118" s="72"/>
    </row>
    <row r="119" spans="1:12" s="130" customFormat="1" ht="20.25" customHeight="1">
      <c r="A119" s="65" t="s">
        <v>241</v>
      </c>
      <c r="B119" s="69" t="s">
        <v>242</v>
      </c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1:12" s="130" customFormat="1" ht="20.25" customHeight="1">
      <c r="A120" s="38" t="s">
        <v>243</v>
      </c>
      <c r="B120" s="152" t="s">
        <v>244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1:12" s="131" customFormat="1" ht="15" customHeight="1">
      <c r="A121" s="70" t="s">
        <v>245</v>
      </c>
      <c r="B121" s="138" t="s">
        <v>83</v>
      </c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</row>
    <row r="122" spans="1:12" s="132" customFormat="1" ht="24.75" customHeight="1">
      <c r="A122" s="38" t="s">
        <v>246</v>
      </c>
      <c r="B122" s="69" t="s">
        <v>247</v>
      </c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</row>
    <row r="125" ht="12.75">
      <c r="A125" s="39" t="s">
        <v>109</v>
      </c>
    </row>
  </sheetData>
  <sheetProtection/>
  <mergeCells count="7">
    <mergeCell ref="C6:G6"/>
    <mergeCell ref="H6:L6"/>
    <mergeCell ref="C7:G7"/>
    <mergeCell ref="H7:L7"/>
    <mergeCell ref="A3:L3"/>
    <mergeCell ref="C5:G5"/>
    <mergeCell ref="H5:L5"/>
  </mergeCells>
  <conditionalFormatting sqref="C20:L20">
    <cfRule type="cellIs" priority="1" dxfId="0" operator="notEqual">
      <formula>"нд"</formula>
    </cfRule>
  </conditionalFormatting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W30"/>
  <sheetViews>
    <sheetView zoomScalePageLayoutView="0" workbookViewId="0" topLeftCell="A1">
      <selection activeCell="AA10" sqref="AA10"/>
    </sheetView>
  </sheetViews>
  <sheetFormatPr defaultColWidth="1.37890625" defaultRowHeight="12.75"/>
  <cols>
    <col min="1" max="1" width="4.625" style="40" customWidth="1"/>
    <col min="2" max="2" width="41.625" style="40" customWidth="1"/>
    <col min="3" max="3" width="17.75390625" style="40" customWidth="1"/>
    <col min="4" max="4" width="17.00390625" style="40" customWidth="1"/>
    <col min="5" max="5" width="15.875" style="40" customWidth="1"/>
    <col min="6" max="6" width="17.125" style="40" customWidth="1"/>
    <col min="7" max="7" width="19.375" style="40" customWidth="1"/>
    <col min="8" max="8" width="14.875" style="40" customWidth="1"/>
    <col min="9" max="9" width="20.625" style="40" customWidth="1"/>
    <col min="10" max="16384" width="1.37890625" style="40" customWidth="1"/>
  </cols>
  <sheetData>
    <row r="1" spans="1:75" s="41" customFormat="1" ht="31.5" customHeight="1">
      <c r="A1" s="211" t="s">
        <v>278</v>
      </c>
      <c r="B1" s="211"/>
      <c r="C1" s="211"/>
      <c r="D1" s="211"/>
      <c r="E1" s="211"/>
      <c r="F1" s="211"/>
      <c r="G1" s="211"/>
      <c r="H1" s="211"/>
      <c r="I1" s="211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</row>
    <row r="2" ht="21" customHeight="1" thickBot="1"/>
    <row r="3" spans="1:9" s="57" customFormat="1" ht="26.25" customHeight="1" thickBot="1">
      <c r="A3" s="228" t="s">
        <v>92</v>
      </c>
      <c r="B3" s="231" t="s">
        <v>93</v>
      </c>
      <c r="C3" s="218" t="s">
        <v>110</v>
      </c>
      <c r="D3" s="219"/>
      <c r="E3" s="219"/>
      <c r="F3" s="219"/>
      <c r="G3" s="219"/>
      <c r="H3" s="220"/>
      <c r="I3" s="223" t="s">
        <v>94</v>
      </c>
    </row>
    <row r="4" spans="1:9" s="57" customFormat="1" ht="48" customHeight="1">
      <c r="A4" s="229"/>
      <c r="B4" s="232"/>
      <c r="C4" s="221" t="s">
        <v>279</v>
      </c>
      <c r="D4" s="222"/>
      <c r="E4" s="223"/>
      <c r="F4" s="212" t="s">
        <v>280</v>
      </c>
      <c r="G4" s="213"/>
      <c r="H4" s="214"/>
      <c r="I4" s="227"/>
    </row>
    <row r="5" spans="1:9" s="57" customFormat="1" ht="18.75" customHeight="1">
      <c r="A5" s="229"/>
      <c r="B5" s="232"/>
      <c r="C5" s="224"/>
      <c r="D5" s="225"/>
      <c r="E5" s="226"/>
      <c r="F5" s="215"/>
      <c r="G5" s="216"/>
      <c r="H5" s="217"/>
      <c r="I5" s="227"/>
    </row>
    <row r="6" spans="1:9" s="57" customFormat="1" ht="56.25" customHeight="1">
      <c r="A6" s="230"/>
      <c r="B6" s="233"/>
      <c r="C6" s="78" t="s">
        <v>106</v>
      </c>
      <c r="D6" s="74" t="s">
        <v>107</v>
      </c>
      <c r="E6" s="89" t="s">
        <v>293</v>
      </c>
      <c r="F6" s="82" t="s">
        <v>294</v>
      </c>
      <c r="G6" s="58" t="s">
        <v>95</v>
      </c>
      <c r="H6" s="79" t="s">
        <v>96</v>
      </c>
      <c r="I6" s="226"/>
    </row>
    <row r="7" spans="1:9" s="60" customFormat="1" ht="21.75" customHeight="1">
      <c r="A7" s="86"/>
      <c r="B7" s="77" t="s">
        <v>83</v>
      </c>
      <c r="C7" s="80"/>
      <c r="D7" s="59"/>
      <c r="E7" s="81"/>
      <c r="F7" s="83"/>
      <c r="G7" s="55"/>
      <c r="H7" s="84"/>
      <c r="I7" s="87"/>
    </row>
    <row r="8" spans="1:9" s="60" customFormat="1" ht="35.25" customHeight="1">
      <c r="A8" s="86">
        <v>1</v>
      </c>
      <c r="B8" s="69" t="s">
        <v>283</v>
      </c>
      <c r="C8" s="90">
        <v>2</v>
      </c>
      <c r="D8" s="54">
        <v>438000</v>
      </c>
      <c r="E8" s="91">
        <f>C8*D8</f>
        <v>876000</v>
      </c>
      <c r="F8" s="85">
        <v>876000</v>
      </c>
      <c r="G8" s="55" t="s">
        <v>295</v>
      </c>
      <c r="H8" s="84" t="s">
        <v>296</v>
      </c>
      <c r="I8" s="88" t="s">
        <v>97</v>
      </c>
    </row>
    <row r="9" spans="1:9" s="60" customFormat="1" ht="35.25" customHeight="1">
      <c r="A9" s="86">
        <v>2</v>
      </c>
      <c r="B9" s="69" t="s">
        <v>284</v>
      </c>
      <c r="C9" s="90">
        <v>2</v>
      </c>
      <c r="D9" s="54">
        <v>438000</v>
      </c>
      <c r="E9" s="91">
        <f aca="true" t="shared" si="0" ref="E9:E23">C9*D9</f>
        <v>876000</v>
      </c>
      <c r="F9" s="85">
        <v>876000</v>
      </c>
      <c r="G9" s="55" t="s">
        <v>295</v>
      </c>
      <c r="H9" s="84" t="s">
        <v>296</v>
      </c>
      <c r="I9" s="88" t="s">
        <v>97</v>
      </c>
    </row>
    <row r="10" spans="1:9" s="60" customFormat="1" ht="35.25" customHeight="1">
      <c r="A10" s="86">
        <v>3</v>
      </c>
      <c r="B10" s="69" t="s">
        <v>285</v>
      </c>
      <c r="C10" s="90">
        <v>1</v>
      </c>
      <c r="D10" s="54">
        <v>438000</v>
      </c>
      <c r="E10" s="91">
        <f t="shared" si="0"/>
        <v>438000</v>
      </c>
      <c r="F10" s="85">
        <v>438000</v>
      </c>
      <c r="G10" s="55" t="s">
        <v>295</v>
      </c>
      <c r="H10" s="84" t="s">
        <v>296</v>
      </c>
      <c r="I10" s="88" t="s">
        <v>97</v>
      </c>
    </row>
    <row r="11" spans="1:9" s="60" customFormat="1" ht="35.25" customHeight="1">
      <c r="A11" s="86">
        <v>4</v>
      </c>
      <c r="B11" s="69" t="s">
        <v>286</v>
      </c>
      <c r="C11" s="90">
        <v>2</v>
      </c>
      <c r="D11" s="54">
        <v>438000</v>
      </c>
      <c r="E11" s="91">
        <f t="shared" si="0"/>
        <v>876000</v>
      </c>
      <c r="F11" s="85">
        <v>876000</v>
      </c>
      <c r="G11" s="55" t="s">
        <v>295</v>
      </c>
      <c r="H11" s="84" t="s">
        <v>296</v>
      </c>
      <c r="I11" s="88" t="s">
        <v>97</v>
      </c>
    </row>
    <row r="12" spans="1:9" s="60" customFormat="1" ht="35.25" customHeight="1">
      <c r="A12" s="86">
        <v>5</v>
      </c>
      <c r="B12" s="69" t="s">
        <v>287</v>
      </c>
      <c r="C12" s="90">
        <v>2</v>
      </c>
      <c r="D12" s="54">
        <v>438000</v>
      </c>
      <c r="E12" s="91">
        <f t="shared" si="0"/>
        <v>876000</v>
      </c>
      <c r="F12" s="85">
        <v>876000</v>
      </c>
      <c r="G12" s="55" t="s">
        <v>295</v>
      </c>
      <c r="H12" s="84" t="s">
        <v>296</v>
      </c>
      <c r="I12" s="88" t="s">
        <v>97</v>
      </c>
    </row>
    <row r="13" spans="1:9" s="60" customFormat="1" ht="35.25" customHeight="1">
      <c r="A13" s="86">
        <v>6</v>
      </c>
      <c r="B13" s="69" t="s">
        <v>288</v>
      </c>
      <c r="C13" s="90">
        <v>2</v>
      </c>
      <c r="D13" s="54">
        <v>438000</v>
      </c>
      <c r="E13" s="91">
        <f t="shared" si="0"/>
        <v>876000</v>
      </c>
      <c r="F13" s="85">
        <v>876000</v>
      </c>
      <c r="G13" s="55" t="s">
        <v>295</v>
      </c>
      <c r="H13" s="84" t="s">
        <v>296</v>
      </c>
      <c r="I13" s="88" t="s">
        <v>97</v>
      </c>
    </row>
    <row r="14" spans="1:9" s="60" customFormat="1" ht="35.25" customHeight="1">
      <c r="A14" s="86">
        <v>7</v>
      </c>
      <c r="B14" s="69" t="s">
        <v>289</v>
      </c>
      <c r="C14" s="90">
        <v>1</v>
      </c>
      <c r="D14" s="54">
        <v>438000</v>
      </c>
      <c r="E14" s="91">
        <f t="shared" si="0"/>
        <v>438000</v>
      </c>
      <c r="F14" s="85">
        <v>438000</v>
      </c>
      <c r="G14" s="55" t="s">
        <v>295</v>
      </c>
      <c r="H14" s="84" t="s">
        <v>296</v>
      </c>
      <c r="I14" s="88" t="s">
        <v>97</v>
      </c>
    </row>
    <row r="15" spans="1:9" s="60" customFormat="1" ht="35.25" customHeight="1">
      <c r="A15" s="86">
        <v>8</v>
      </c>
      <c r="B15" s="69" t="s">
        <v>290</v>
      </c>
      <c r="C15" s="90">
        <v>2</v>
      </c>
      <c r="D15" s="54">
        <v>438000</v>
      </c>
      <c r="E15" s="91">
        <f t="shared" si="0"/>
        <v>876000</v>
      </c>
      <c r="F15" s="85">
        <v>876000</v>
      </c>
      <c r="G15" s="55" t="s">
        <v>295</v>
      </c>
      <c r="H15" s="84" t="s">
        <v>296</v>
      </c>
      <c r="I15" s="88" t="s">
        <v>97</v>
      </c>
    </row>
    <row r="16" spans="1:9" s="60" customFormat="1" ht="35.25" customHeight="1">
      <c r="A16" s="86">
        <v>9</v>
      </c>
      <c r="B16" s="69" t="s">
        <v>291</v>
      </c>
      <c r="C16" s="90">
        <v>1</v>
      </c>
      <c r="D16" s="54">
        <v>438000</v>
      </c>
      <c r="E16" s="91">
        <f t="shared" si="0"/>
        <v>438000</v>
      </c>
      <c r="F16" s="85">
        <v>438000</v>
      </c>
      <c r="G16" s="55" t="s">
        <v>295</v>
      </c>
      <c r="H16" s="84" t="s">
        <v>296</v>
      </c>
      <c r="I16" s="88" t="s">
        <v>97</v>
      </c>
    </row>
    <row r="17" spans="1:9" s="60" customFormat="1" ht="35.25" customHeight="1">
      <c r="A17" s="86">
        <v>10</v>
      </c>
      <c r="B17" s="69" t="s">
        <v>292</v>
      </c>
      <c r="C17" s="90">
        <v>1</v>
      </c>
      <c r="D17" s="54">
        <v>438000</v>
      </c>
      <c r="E17" s="91">
        <f t="shared" si="0"/>
        <v>438000</v>
      </c>
      <c r="F17" s="85">
        <v>438000</v>
      </c>
      <c r="G17" s="55" t="s">
        <v>295</v>
      </c>
      <c r="H17" s="84" t="s">
        <v>296</v>
      </c>
      <c r="I17" s="88" t="s">
        <v>97</v>
      </c>
    </row>
    <row r="18" spans="1:9" s="60" customFormat="1" ht="35.25" customHeight="1">
      <c r="A18" s="86">
        <v>11</v>
      </c>
      <c r="B18" s="102" t="s">
        <v>228</v>
      </c>
      <c r="C18" s="90" t="s">
        <v>300</v>
      </c>
      <c r="D18" s="54">
        <v>333000</v>
      </c>
      <c r="E18" s="91">
        <f>D18</f>
        <v>333000</v>
      </c>
      <c r="F18" s="85">
        <v>333000</v>
      </c>
      <c r="G18" s="55" t="s">
        <v>298</v>
      </c>
      <c r="H18" s="84" t="s">
        <v>299</v>
      </c>
      <c r="I18" s="88" t="s">
        <v>97</v>
      </c>
    </row>
    <row r="19" spans="1:9" s="60" customFormat="1" ht="35.25" customHeight="1">
      <c r="A19" s="86">
        <v>12</v>
      </c>
      <c r="B19" s="125" t="s">
        <v>230</v>
      </c>
      <c r="C19" s="90" t="s">
        <v>300</v>
      </c>
      <c r="D19" s="54">
        <v>4738000</v>
      </c>
      <c r="E19" s="91">
        <f>D19</f>
        <v>4738000</v>
      </c>
      <c r="F19" s="85">
        <v>4738000</v>
      </c>
      <c r="G19" s="55" t="s">
        <v>296</v>
      </c>
      <c r="H19" s="84" t="s">
        <v>299</v>
      </c>
      <c r="I19" s="88" t="s">
        <v>97</v>
      </c>
    </row>
    <row r="20" spans="1:9" s="60" customFormat="1" ht="35.25" customHeight="1">
      <c r="A20" s="86">
        <v>13</v>
      </c>
      <c r="B20" s="69" t="s">
        <v>247</v>
      </c>
      <c r="C20" s="90">
        <v>1</v>
      </c>
      <c r="D20" s="54">
        <v>3801000</v>
      </c>
      <c r="E20" s="91">
        <f t="shared" si="0"/>
        <v>3801000</v>
      </c>
      <c r="F20" s="85">
        <v>5372000</v>
      </c>
      <c r="G20" s="55" t="s">
        <v>298</v>
      </c>
      <c r="H20" s="84" t="s">
        <v>299</v>
      </c>
      <c r="I20" s="88" t="s">
        <v>97</v>
      </c>
    </row>
    <row r="21" spans="1:9" s="60" customFormat="1" ht="25.5" customHeight="1">
      <c r="A21" s="86"/>
      <c r="B21" s="77" t="s">
        <v>82</v>
      </c>
      <c r="C21" s="90"/>
      <c r="D21" s="53"/>
      <c r="E21" s="91"/>
      <c r="F21" s="83"/>
      <c r="G21" s="55"/>
      <c r="H21" s="84"/>
      <c r="I21" s="87"/>
    </row>
    <row r="22" spans="1:9" s="60" customFormat="1" ht="38.25" customHeight="1">
      <c r="A22" s="86">
        <v>14</v>
      </c>
      <c r="B22" s="103" t="s">
        <v>281</v>
      </c>
      <c r="C22" s="90">
        <v>2</v>
      </c>
      <c r="D22" s="54">
        <v>438000</v>
      </c>
      <c r="E22" s="91">
        <f t="shared" si="0"/>
        <v>876000</v>
      </c>
      <c r="F22" s="85">
        <v>876000</v>
      </c>
      <c r="G22" s="55" t="s">
        <v>295</v>
      </c>
      <c r="H22" s="84" t="s">
        <v>296</v>
      </c>
      <c r="I22" s="88" t="s">
        <v>97</v>
      </c>
    </row>
    <row r="23" spans="1:9" s="60" customFormat="1" ht="35.25" customHeight="1">
      <c r="A23" s="86">
        <v>15</v>
      </c>
      <c r="B23" s="103" t="s">
        <v>282</v>
      </c>
      <c r="C23" s="90">
        <v>1</v>
      </c>
      <c r="D23" s="54">
        <v>187000</v>
      </c>
      <c r="E23" s="91">
        <f t="shared" si="0"/>
        <v>187000</v>
      </c>
      <c r="F23" s="85">
        <v>187000</v>
      </c>
      <c r="G23" s="55" t="s">
        <v>295</v>
      </c>
      <c r="H23" s="84" t="s">
        <v>296</v>
      </c>
      <c r="I23" s="88" t="s">
        <v>97</v>
      </c>
    </row>
    <row r="24" spans="1:9" s="60" customFormat="1" ht="35.25" customHeight="1">
      <c r="A24" s="86">
        <v>16</v>
      </c>
      <c r="B24" s="182" t="s">
        <v>190</v>
      </c>
      <c r="C24" s="184" t="s">
        <v>300</v>
      </c>
      <c r="D24" s="54">
        <v>1712000</v>
      </c>
      <c r="E24" s="91">
        <f>D24</f>
        <v>1712000</v>
      </c>
      <c r="F24" s="85">
        <v>1712000</v>
      </c>
      <c r="G24" s="55" t="s">
        <v>297</v>
      </c>
      <c r="H24" s="84" t="s">
        <v>298</v>
      </c>
      <c r="I24" s="88" t="s">
        <v>97</v>
      </c>
    </row>
    <row r="25" spans="1:9" s="60" customFormat="1" ht="39" customHeight="1">
      <c r="A25" s="86">
        <v>17</v>
      </c>
      <c r="B25" s="182" t="s">
        <v>192</v>
      </c>
      <c r="C25" s="184" t="s">
        <v>300</v>
      </c>
      <c r="D25" s="54">
        <v>1712000</v>
      </c>
      <c r="E25" s="91">
        <f>D25</f>
        <v>1712000</v>
      </c>
      <c r="F25" s="85">
        <v>1712000</v>
      </c>
      <c r="G25" s="55" t="s">
        <v>297</v>
      </c>
      <c r="H25" s="84" t="s">
        <v>298</v>
      </c>
      <c r="I25" s="88" t="s">
        <v>97</v>
      </c>
    </row>
    <row r="26" spans="1:9" s="60" customFormat="1" ht="36" customHeight="1">
      <c r="A26" s="86">
        <v>18</v>
      </c>
      <c r="B26" s="183" t="s">
        <v>232</v>
      </c>
      <c r="C26" s="184" t="s">
        <v>300</v>
      </c>
      <c r="D26" s="54">
        <v>6062000</v>
      </c>
      <c r="E26" s="91">
        <f>D26</f>
        <v>6062000</v>
      </c>
      <c r="F26" s="85">
        <v>6062000</v>
      </c>
      <c r="G26" s="55" t="s">
        <v>295</v>
      </c>
      <c r="H26" s="84" t="s">
        <v>299</v>
      </c>
      <c r="I26" s="88" t="s">
        <v>97</v>
      </c>
    </row>
    <row r="27" spans="1:9" s="60" customFormat="1" ht="35.25" customHeight="1">
      <c r="A27" s="86">
        <v>19</v>
      </c>
      <c r="B27" s="106" t="s">
        <v>244</v>
      </c>
      <c r="C27" s="90">
        <v>1</v>
      </c>
      <c r="D27" s="54">
        <v>4550000</v>
      </c>
      <c r="E27" s="91">
        <f>C27*D27</f>
        <v>4550000</v>
      </c>
      <c r="F27" s="85">
        <v>5106000</v>
      </c>
      <c r="G27" s="55" t="s">
        <v>298</v>
      </c>
      <c r="H27" s="84" t="s">
        <v>299</v>
      </c>
      <c r="I27" s="88" t="s">
        <v>97</v>
      </c>
    </row>
    <row r="28" spans="1:9" ht="30" customHeight="1" thickBot="1">
      <c r="A28" s="92"/>
      <c r="B28" s="93" t="s">
        <v>105</v>
      </c>
      <c r="C28" s="92"/>
      <c r="D28" s="94"/>
      <c r="E28" s="95">
        <f>+SUM(E8:E27)</f>
        <v>30979000</v>
      </c>
      <c r="F28" s="96">
        <f>+SUM(F8:F27)</f>
        <v>33106000</v>
      </c>
      <c r="G28" s="94"/>
      <c r="H28" s="97"/>
      <c r="I28" s="98"/>
    </row>
    <row r="30" ht="12.75">
      <c r="A30" s="56"/>
    </row>
  </sheetData>
  <sheetProtection/>
  <mergeCells count="7">
    <mergeCell ref="F4:H5"/>
    <mergeCell ref="C3:H3"/>
    <mergeCell ref="C4:E5"/>
    <mergeCell ref="I3:I6"/>
    <mergeCell ref="A1:I1"/>
    <mergeCell ref="A3:A6"/>
    <mergeCell ref="B3:B6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Rybak_IN</cp:lastModifiedBy>
  <cp:lastPrinted>2018-12-06T11:19:10Z</cp:lastPrinted>
  <dcterms:created xsi:type="dcterms:W3CDTF">2004-06-16T07:44:42Z</dcterms:created>
  <dcterms:modified xsi:type="dcterms:W3CDTF">2019-12-12T12:55:35Z</dcterms:modified>
  <cp:category/>
  <cp:version/>
  <cp:contentType/>
  <cp:contentStatus/>
</cp:coreProperties>
</file>