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85" windowWidth="15570" windowHeight="9435" firstSheet="5" activeTab="5"/>
  </bookViews>
  <sheets>
    <sheet name="Включено в тариф" sheetId="9" r:id="rId1"/>
    <sheet name="Приложение 1.1" sheetId="1" r:id="rId2"/>
    <sheet name="Приложение 1.2" sheetId="2" r:id="rId3"/>
    <sheet name="Приложение 1.3" sheetId="3" r:id="rId4"/>
    <sheet name="Приложение 2.1" sheetId="5" r:id="rId5"/>
    <sheet name="Приложение 2.2" sheetId="4" r:id="rId6"/>
    <sheet name="Приложение 3.1" sheetId="6" r:id="rId7"/>
    <sheet name="Приложение 3.2" sheetId="7" r:id="rId8"/>
    <sheet name="таблица 4.2." sheetId="8" r:id="rId9"/>
  </sheets>
  <externalReferences>
    <externalReference r:id="rId10"/>
  </externalReferences>
  <definedNames>
    <definedName name="_xlnm.Print_Titles" localSheetId="0">'Включено в тариф'!$10:$12</definedName>
    <definedName name="_xlnm.Print_Titles" localSheetId="1">'Приложение 1.1'!$12:$14</definedName>
    <definedName name="_xlnm.Print_Area" localSheetId="0">'Включено в тариф'!$A$6:$H$42</definedName>
    <definedName name="_xlnm.Print_Area" localSheetId="1">'Приложение 1.1'!$A$1:$V$197</definedName>
    <definedName name="_xlnm.Print_Area" localSheetId="2">'Приложение 1.2'!$A$1:$Y$196</definedName>
    <definedName name="_xlnm.Print_Area" localSheetId="5">'Приложение 2.2'!$A$1:$U$200</definedName>
    <definedName name="_xlnm.Print_Area" localSheetId="8">'таблица 4.2.'!$A$1:$DA$40</definedName>
  </definedNames>
  <calcPr calcId="125725"/>
</workbook>
</file>

<file path=xl/calcChain.xml><?xml version="1.0" encoding="utf-8"?>
<calcChain xmlns="http://schemas.openxmlformats.org/spreadsheetml/2006/main">
  <c r="F13" i="9"/>
  <c r="F29"/>
  <c r="E30"/>
  <c r="D13"/>
  <c r="E24" l="1"/>
  <c r="E13" s="1"/>
  <c r="D26"/>
  <c r="F26" s="1"/>
  <c r="F32"/>
  <c r="F31"/>
  <c r="F28"/>
  <c r="F27"/>
  <c r="F25"/>
  <c r="J24"/>
  <c r="F23"/>
  <c r="F22"/>
  <c r="D21"/>
  <c r="F21" s="1"/>
  <c r="D20"/>
  <c r="F20" s="1"/>
  <c r="D19"/>
  <c r="F19" s="1"/>
  <c r="D18"/>
  <c r="F18" s="1"/>
  <c r="F17"/>
  <c r="D16"/>
  <c r="F16" s="1"/>
  <c r="F15"/>
  <c r="E14"/>
  <c r="CF15" i="8"/>
  <c r="CF14" s="1"/>
  <c r="CF13" s="1"/>
  <c r="CF37" s="1"/>
  <c r="BU15"/>
  <c r="BU14" s="1"/>
  <c r="BU13" s="1"/>
  <c r="BU37" s="1"/>
  <c r="BJ15"/>
  <c r="BJ14" s="1"/>
  <c r="BJ13" s="1"/>
  <c r="BJ37" s="1"/>
  <c r="T157" i="2"/>
  <c r="Y45"/>
  <c r="Y44"/>
  <c r="Y43"/>
  <c r="Y42"/>
  <c r="Y37"/>
  <c r="Y36"/>
  <c r="Z108" i="1"/>
  <c r="I110"/>
  <c r="I62"/>
  <c r="I48"/>
  <c r="I66"/>
  <c r="I65"/>
  <c r="I64"/>
  <c r="I63"/>
  <c r="I56"/>
  <c r="I49"/>
  <c r="S25"/>
  <c r="N40" i="3"/>
  <c r="M40"/>
  <c r="L40"/>
  <c r="K40"/>
  <c r="J40"/>
  <c r="I40"/>
  <c r="N26"/>
  <c r="M26"/>
  <c r="L42" i="2"/>
  <c r="S117" i="1"/>
  <c r="S95"/>
  <c r="S94"/>
  <c r="S93"/>
  <c r="S92"/>
  <c r="S90"/>
  <c r="I41"/>
  <c r="Q41"/>
  <c r="R41"/>
  <c r="V41"/>
  <c r="R85"/>
  <c r="Q85"/>
  <c r="R83"/>
  <c r="Q83"/>
  <c r="R80"/>
  <c r="Q80"/>
  <c r="R78"/>
  <c r="Q78"/>
  <c r="R76"/>
  <c r="Q76"/>
  <c r="R74"/>
  <c r="Q74"/>
  <c r="R72"/>
  <c r="Q72"/>
  <c r="R87"/>
  <c r="R195"/>
  <c r="Q195"/>
  <c r="R194"/>
  <c r="Q194"/>
  <c r="R193"/>
  <c r="Q193"/>
  <c r="R192"/>
  <c r="Q192"/>
  <c r="R191"/>
  <c r="Q191"/>
  <c r="R189"/>
  <c r="Q189"/>
  <c r="R187"/>
  <c r="Q187"/>
  <c r="R185"/>
  <c r="Q185"/>
  <c r="R183"/>
  <c r="Q183"/>
  <c r="R181"/>
  <c r="Q181"/>
  <c r="R179"/>
  <c r="Q179"/>
  <c r="R177"/>
  <c r="Q177"/>
  <c r="R175"/>
  <c r="Q175"/>
  <c r="R173"/>
  <c r="Q173"/>
  <c r="R171"/>
  <c r="Q171"/>
  <c r="R169"/>
  <c r="Q169"/>
  <c r="R166"/>
  <c r="Q166"/>
  <c r="R164"/>
  <c r="Q164"/>
  <c r="R162"/>
  <c r="Q162"/>
  <c r="R160"/>
  <c r="Q160"/>
  <c r="R158"/>
  <c r="Q158"/>
  <c r="R156"/>
  <c r="Q156"/>
  <c r="R154"/>
  <c r="Q154"/>
  <c r="R152"/>
  <c r="Q152"/>
  <c r="R149"/>
  <c r="Q149"/>
  <c r="R147"/>
  <c r="Q147"/>
  <c r="R145"/>
  <c r="Q145"/>
  <c r="R143"/>
  <c r="Q143"/>
  <c r="R140"/>
  <c r="Q140"/>
  <c r="R138"/>
  <c r="Q138"/>
  <c r="R137"/>
  <c r="Q137"/>
  <c r="R136"/>
  <c r="Q136"/>
  <c r="R134"/>
  <c r="Q134"/>
  <c r="R132"/>
  <c r="Q132"/>
  <c r="R125"/>
  <c r="Q125"/>
  <c r="R123"/>
  <c r="Q123"/>
  <c r="R121"/>
  <c r="Q121"/>
  <c r="R119"/>
  <c r="Q119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Q92"/>
  <c r="R92"/>
  <c r="R91"/>
  <c r="Q91"/>
  <c r="R90"/>
  <c r="Q90"/>
  <c r="R89"/>
  <c r="Q89"/>
  <c r="Q87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6"/>
  <c r="Q46"/>
  <c r="R44"/>
  <c r="Q44"/>
  <c r="R43"/>
  <c r="Q43"/>
  <c r="R42"/>
  <c r="Q42"/>
  <c r="R38"/>
  <c r="Q38"/>
  <c r="Q36"/>
  <c r="Q35"/>
  <c r="R33"/>
  <c r="Q33"/>
  <c r="R31"/>
  <c r="Q31"/>
  <c r="R28"/>
  <c r="Q28"/>
  <c r="R26"/>
  <c r="Q26"/>
  <c r="R24"/>
  <c r="Q24"/>
  <c r="R22"/>
  <c r="Q22"/>
  <c r="P36"/>
  <c r="R36" s="1"/>
  <c r="P35"/>
  <c r="R35" s="1"/>
  <c r="K35" i="2"/>
  <c r="F30" i="9" l="1"/>
  <c r="F24" s="1"/>
  <c r="D24"/>
  <c r="F14"/>
  <c r="D14"/>
  <c r="CQ15" i="8"/>
  <c r="CQ14" s="1"/>
  <c r="CQ13" s="1"/>
  <c r="CQ37" s="1"/>
  <c r="V111" i="1"/>
  <c r="Y157" i="2"/>
  <c r="Q157"/>
  <c r="L157"/>
  <c r="P41"/>
  <c r="M41"/>
  <c r="K41"/>
  <c r="F41"/>
  <c r="T45"/>
  <c r="Q45"/>
  <c r="L45"/>
  <c r="T44"/>
  <c r="Q44"/>
  <c r="L44"/>
  <c r="T43"/>
  <c r="Q43"/>
  <c r="L43"/>
  <c r="T42"/>
  <c r="T41" s="1"/>
  <c r="Q42"/>
  <c r="N41"/>
  <c r="Y41" l="1"/>
  <c r="L41"/>
  <c r="O41"/>
  <c r="P109"/>
  <c r="O109"/>
  <c r="N109"/>
  <c r="M109"/>
  <c r="F109"/>
  <c r="F89"/>
  <c r="K89"/>
  <c r="M89"/>
  <c r="N89"/>
  <c r="P89"/>
  <c r="O89"/>
  <c r="M35"/>
  <c r="P35"/>
  <c r="O35"/>
  <c r="N35"/>
  <c r="R34" i="4"/>
  <c r="P34"/>
  <c r="R108"/>
  <c r="P108"/>
  <c r="R88"/>
  <c r="P88"/>
  <c r="R40"/>
  <c r="P40"/>
  <c r="B195" l="1"/>
  <c r="A195"/>
  <c r="B194"/>
  <c r="A194"/>
  <c r="B193"/>
  <c r="A193"/>
  <c r="A192"/>
  <c r="H191"/>
  <c r="G191"/>
  <c r="F191"/>
  <c r="E191"/>
  <c r="B191"/>
  <c r="A191"/>
  <c r="R190"/>
  <c r="Q190"/>
  <c r="P190"/>
  <c r="O190"/>
  <c r="H190"/>
  <c r="G190"/>
  <c r="B190"/>
  <c r="A190"/>
  <c r="H189"/>
  <c r="G189"/>
  <c r="F189"/>
  <c r="E189"/>
  <c r="B189"/>
  <c r="A189"/>
  <c r="R188"/>
  <c r="Q188"/>
  <c r="P188"/>
  <c r="O188"/>
  <c r="H188"/>
  <c r="G188"/>
  <c r="B188"/>
  <c r="A188"/>
  <c r="H187"/>
  <c r="G187"/>
  <c r="F187"/>
  <c r="E187"/>
  <c r="B187"/>
  <c r="A187"/>
  <c r="R186"/>
  <c r="Q186"/>
  <c r="P186"/>
  <c r="O186"/>
  <c r="H186"/>
  <c r="G186"/>
  <c r="B186"/>
  <c r="A186"/>
  <c r="H185"/>
  <c r="G185"/>
  <c r="F185"/>
  <c r="E185"/>
  <c r="B185"/>
  <c r="A185"/>
  <c r="R184"/>
  <c r="Q184"/>
  <c r="P184"/>
  <c r="O184"/>
  <c r="H184"/>
  <c r="G184"/>
  <c r="B184"/>
  <c r="A184"/>
  <c r="H183"/>
  <c r="G183"/>
  <c r="F183"/>
  <c r="E183"/>
  <c r="B183"/>
  <c r="A183"/>
  <c r="R182"/>
  <c r="Q182"/>
  <c r="P182"/>
  <c r="O182"/>
  <c r="H182"/>
  <c r="G182"/>
  <c r="B182"/>
  <c r="A182"/>
  <c r="H181"/>
  <c r="G181"/>
  <c r="F181"/>
  <c r="E181"/>
  <c r="B181"/>
  <c r="A181"/>
  <c r="R180"/>
  <c r="Q180"/>
  <c r="P180"/>
  <c r="O180"/>
  <c r="H180"/>
  <c r="G180"/>
  <c r="B180"/>
  <c r="A180"/>
  <c r="H179"/>
  <c r="G179"/>
  <c r="F179"/>
  <c r="E179"/>
  <c r="B179"/>
  <c r="A179"/>
  <c r="R178"/>
  <c r="Q178"/>
  <c r="P178"/>
  <c r="O178"/>
  <c r="H178"/>
  <c r="G178"/>
  <c r="B178"/>
  <c r="A178"/>
  <c r="H177"/>
  <c r="G177"/>
  <c r="F177"/>
  <c r="E177"/>
  <c r="B177"/>
  <c r="A177"/>
  <c r="R176"/>
  <c r="Q176"/>
  <c r="P176"/>
  <c r="O176"/>
  <c r="H176"/>
  <c r="G176"/>
  <c r="B176"/>
  <c r="A176"/>
  <c r="H175"/>
  <c r="G175"/>
  <c r="F175"/>
  <c r="E175"/>
  <c r="B175"/>
  <c r="A175"/>
  <c r="R174"/>
  <c r="Q174"/>
  <c r="P174"/>
  <c r="O174"/>
  <c r="H174"/>
  <c r="G174"/>
  <c r="B174"/>
  <c r="A174"/>
  <c r="H173"/>
  <c r="G173"/>
  <c r="F173"/>
  <c r="E173"/>
  <c r="B173"/>
  <c r="A173"/>
  <c r="R172"/>
  <c r="Q172"/>
  <c r="P172"/>
  <c r="O172"/>
  <c r="H172"/>
  <c r="G172"/>
  <c r="B172"/>
  <c r="A172"/>
  <c r="H171"/>
  <c r="G171"/>
  <c r="F171"/>
  <c r="E171"/>
  <c r="B171"/>
  <c r="A171"/>
  <c r="R170"/>
  <c r="Q170"/>
  <c r="P170"/>
  <c r="O170"/>
  <c r="H170"/>
  <c r="G170"/>
  <c r="B170"/>
  <c r="A170"/>
  <c r="O169"/>
  <c r="Q169" s="1"/>
  <c r="H169"/>
  <c r="G169"/>
  <c r="F169"/>
  <c r="E169"/>
  <c r="B169"/>
  <c r="A169"/>
  <c r="R168"/>
  <c r="P168"/>
  <c r="O168" s="1"/>
  <c r="H168"/>
  <c r="G168"/>
  <c r="B168"/>
  <c r="A168"/>
  <c r="H167"/>
  <c r="G167"/>
  <c r="B167"/>
  <c r="A167"/>
  <c r="H166"/>
  <c r="G166"/>
  <c r="F166"/>
  <c r="E166"/>
  <c r="B166"/>
  <c r="A166"/>
  <c r="R165"/>
  <c r="Q165"/>
  <c r="P165"/>
  <c r="O165"/>
  <c r="H165"/>
  <c r="G165"/>
  <c r="B165"/>
  <c r="A165"/>
  <c r="H164"/>
  <c r="G164"/>
  <c r="F164"/>
  <c r="E164"/>
  <c r="B164"/>
  <c r="A164"/>
  <c r="R163"/>
  <c r="Q163"/>
  <c r="P163"/>
  <c r="O163"/>
  <c r="H163"/>
  <c r="G163"/>
  <c r="B163"/>
  <c r="A163"/>
  <c r="H162"/>
  <c r="G162"/>
  <c r="F162"/>
  <c r="E162"/>
  <c r="B162"/>
  <c r="A162"/>
  <c r="R161"/>
  <c r="Q161"/>
  <c r="P161"/>
  <c r="O161"/>
  <c r="H161"/>
  <c r="G161"/>
  <c r="B161"/>
  <c r="A161"/>
  <c r="H160"/>
  <c r="G160"/>
  <c r="F160"/>
  <c r="E160"/>
  <c r="B160"/>
  <c r="A160"/>
  <c r="R159"/>
  <c r="Q159"/>
  <c r="P159"/>
  <c r="O159"/>
  <c r="H159"/>
  <c r="G159"/>
  <c r="B159"/>
  <c r="A159"/>
  <c r="H158"/>
  <c r="G158"/>
  <c r="F158"/>
  <c r="E158"/>
  <c r="B158"/>
  <c r="A158"/>
  <c r="R157"/>
  <c r="Q157"/>
  <c r="P157"/>
  <c r="O157"/>
  <c r="H157"/>
  <c r="G157"/>
  <c r="B157"/>
  <c r="A157"/>
  <c r="O156"/>
  <c r="Q156" s="1"/>
  <c r="Q155" s="1"/>
  <c r="H156"/>
  <c r="G156"/>
  <c r="F156"/>
  <c r="E156"/>
  <c r="B156"/>
  <c r="A156"/>
  <c r="R155"/>
  <c r="P155"/>
  <c r="H155"/>
  <c r="G155"/>
  <c r="B155"/>
  <c r="A155"/>
  <c r="H154"/>
  <c r="G154"/>
  <c r="F154"/>
  <c r="E154"/>
  <c r="B154"/>
  <c r="A154"/>
  <c r="R153"/>
  <c r="Q153"/>
  <c r="P153"/>
  <c r="O153"/>
  <c r="H153"/>
  <c r="G153"/>
  <c r="B153"/>
  <c r="A153"/>
  <c r="H152"/>
  <c r="G152"/>
  <c r="F152"/>
  <c r="E152"/>
  <c r="B152"/>
  <c r="A152"/>
  <c r="R151"/>
  <c r="Q151"/>
  <c r="P151"/>
  <c r="O151"/>
  <c r="H151"/>
  <c r="G151"/>
  <c r="B151"/>
  <c r="A151"/>
  <c r="H150"/>
  <c r="G150"/>
  <c r="B150"/>
  <c r="A150"/>
  <c r="H149"/>
  <c r="G149"/>
  <c r="F149"/>
  <c r="E149"/>
  <c r="B149"/>
  <c r="A149"/>
  <c r="R148"/>
  <c r="Q148"/>
  <c r="P148"/>
  <c r="O148"/>
  <c r="H148"/>
  <c r="G148"/>
  <c r="B148"/>
  <c r="A148"/>
  <c r="H147"/>
  <c r="G147"/>
  <c r="F147"/>
  <c r="E147"/>
  <c r="B147"/>
  <c r="A147"/>
  <c r="R146"/>
  <c r="Q146"/>
  <c r="P146"/>
  <c r="O146"/>
  <c r="H146"/>
  <c r="G146"/>
  <c r="B146"/>
  <c r="A146"/>
  <c r="H145"/>
  <c r="G145"/>
  <c r="F145"/>
  <c r="E145"/>
  <c r="B145"/>
  <c r="A145"/>
  <c r="R144"/>
  <c r="Q144"/>
  <c r="P144"/>
  <c r="O144"/>
  <c r="H144"/>
  <c r="G144"/>
  <c r="B144"/>
  <c r="A144"/>
  <c r="H143"/>
  <c r="G143"/>
  <c r="F143"/>
  <c r="E143"/>
  <c r="B143"/>
  <c r="A143"/>
  <c r="R142"/>
  <c r="Q142"/>
  <c r="P142"/>
  <c r="O142"/>
  <c r="H142"/>
  <c r="G142"/>
  <c r="B142"/>
  <c r="A142"/>
  <c r="H141"/>
  <c r="G141"/>
  <c r="B141"/>
  <c r="A141"/>
  <c r="H140"/>
  <c r="G140"/>
  <c r="F140"/>
  <c r="E140"/>
  <c r="B140"/>
  <c r="A140"/>
  <c r="R139"/>
  <c r="Q139"/>
  <c r="P139"/>
  <c r="O139"/>
  <c r="H139"/>
  <c r="G139"/>
  <c r="B139"/>
  <c r="A139"/>
  <c r="O138"/>
  <c r="H138"/>
  <c r="G138"/>
  <c r="F138"/>
  <c r="E138"/>
  <c r="B138"/>
  <c r="A138"/>
  <c r="O137"/>
  <c r="H137"/>
  <c r="G137"/>
  <c r="F137"/>
  <c r="E137"/>
  <c r="B137"/>
  <c r="A137"/>
  <c r="O136"/>
  <c r="H136"/>
  <c r="G136"/>
  <c r="F136"/>
  <c r="E136"/>
  <c r="B136"/>
  <c r="A136"/>
  <c r="R135"/>
  <c r="P135"/>
  <c r="H135"/>
  <c r="G135"/>
  <c r="B135"/>
  <c r="A135"/>
  <c r="H134"/>
  <c r="G134"/>
  <c r="F134"/>
  <c r="E134"/>
  <c r="B134"/>
  <c r="A134"/>
  <c r="R133"/>
  <c r="Q133"/>
  <c r="P133"/>
  <c r="O133"/>
  <c r="H133"/>
  <c r="G133"/>
  <c r="B133"/>
  <c r="A133"/>
  <c r="H132"/>
  <c r="G132"/>
  <c r="F132"/>
  <c r="E132"/>
  <c r="B132"/>
  <c r="A132"/>
  <c r="R131"/>
  <c r="Q131"/>
  <c r="P131"/>
  <c r="O131"/>
  <c r="H131"/>
  <c r="G131"/>
  <c r="B131"/>
  <c r="A131"/>
  <c r="H130"/>
  <c r="G130"/>
  <c r="B130"/>
  <c r="A130"/>
  <c r="H129"/>
  <c r="G129"/>
  <c r="B129"/>
  <c r="A129"/>
  <c r="H128"/>
  <c r="G128"/>
  <c r="B128"/>
  <c r="A128"/>
  <c r="H127"/>
  <c r="G127"/>
  <c r="B127"/>
  <c r="A127"/>
  <c r="H126"/>
  <c r="G126"/>
  <c r="B126"/>
  <c r="A126"/>
  <c r="H125"/>
  <c r="G125"/>
  <c r="F125"/>
  <c r="E125"/>
  <c r="B125"/>
  <c r="A125"/>
  <c r="R124"/>
  <c r="Q124"/>
  <c r="P124"/>
  <c r="O124"/>
  <c r="H124"/>
  <c r="G124"/>
  <c r="B124"/>
  <c r="A124"/>
  <c r="H123"/>
  <c r="G123"/>
  <c r="F123"/>
  <c r="E123"/>
  <c r="B123"/>
  <c r="A123"/>
  <c r="R122"/>
  <c r="Q122"/>
  <c r="P122"/>
  <c r="O122"/>
  <c r="H122"/>
  <c r="G122"/>
  <c r="B122"/>
  <c r="A122"/>
  <c r="H121"/>
  <c r="G121"/>
  <c r="F121"/>
  <c r="E121"/>
  <c r="B121"/>
  <c r="A121"/>
  <c r="R120"/>
  <c r="Q120"/>
  <c r="P120"/>
  <c r="O120"/>
  <c r="H120"/>
  <c r="G120"/>
  <c r="B120"/>
  <c r="A120"/>
  <c r="H119"/>
  <c r="G119"/>
  <c r="F119"/>
  <c r="E119"/>
  <c r="B119"/>
  <c r="A119"/>
  <c r="R118"/>
  <c r="Q118"/>
  <c r="P118"/>
  <c r="O118"/>
  <c r="H118"/>
  <c r="G118"/>
  <c r="B118"/>
  <c r="A118"/>
  <c r="O117"/>
  <c r="H117"/>
  <c r="G117"/>
  <c r="F117"/>
  <c r="E117"/>
  <c r="B117"/>
  <c r="A117"/>
  <c r="H116"/>
  <c r="G116"/>
  <c r="F116"/>
  <c r="E116"/>
  <c r="B116"/>
  <c r="A116"/>
  <c r="O115"/>
  <c r="Q115" s="1"/>
  <c r="H115"/>
  <c r="G115"/>
  <c r="F115"/>
  <c r="E115"/>
  <c r="B115"/>
  <c r="A115"/>
  <c r="O114"/>
  <c r="H114"/>
  <c r="G114"/>
  <c r="F114"/>
  <c r="E114"/>
  <c r="B114"/>
  <c r="A114"/>
  <c r="O113"/>
  <c r="H113"/>
  <c r="G113"/>
  <c r="F113"/>
  <c r="E113"/>
  <c r="B113"/>
  <c r="A113"/>
  <c r="O112"/>
  <c r="H112"/>
  <c r="G112"/>
  <c r="F112"/>
  <c r="E112"/>
  <c r="B112"/>
  <c r="A112"/>
  <c r="O111"/>
  <c r="H111"/>
  <c r="G111"/>
  <c r="F111"/>
  <c r="E111"/>
  <c r="B111"/>
  <c r="A111"/>
  <c r="O110"/>
  <c r="Q110" s="1"/>
  <c r="H110"/>
  <c r="G110"/>
  <c r="F110"/>
  <c r="E110"/>
  <c r="B110"/>
  <c r="A110"/>
  <c r="O109"/>
  <c r="H109"/>
  <c r="G109"/>
  <c r="F109"/>
  <c r="E109"/>
  <c r="B109"/>
  <c r="A109"/>
  <c r="H108"/>
  <c r="G108"/>
  <c r="B108"/>
  <c r="A108"/>
  <c r="O107"/>
  <c r="H107"/>
  <c r="G107"/>
  <c r="F107"/>
  <c r="E107"/>
  <c r="B107"/>
  <c r="A107"/>
  <c r="O106"/>
  <c r="Q106" s="1"/>
  <c r="H106"/>
  <c r="G106"/>
  <c r="F106"/>
  <c r="E106"/>
  <c r="B106"/>
  <c r="A106"/>
  <c r="O105"/>
  <c r="H105"/>
  <c r="G105"/>
  <c r="F105"/>
  <c r="E105"/>
  <c r="B105"/>
  <c r="A105"/>
  <c r="O104"/>
  <c r="Q104" s="1"/>
  <c r="H104"/>
  <c r="G104"/>
  <c r="F104"/>
  <c r="E104"/>
  <c r="B104"/>
  <c r="A104"/>
  <c r="O103"/>
  <c r="H103"/>
  <c r="G103"/>
  <c r="F103"/>
  <c r="E103"/>
  <c r="B103"/>
  <c r="A103"/>
  <c r="O102"/>
  <c r="Q102" s="1"/>
  <c r="H102"/>
  <c r="G102"/>
  <c r="F102"/>
  <c r="E102"/>
  <c r="B102"/>
  <c r="A102"/>
  <c r="O101"/>
  <c r="H101"/>
  <c r="G101"/>
  <c r="F101"/>
  <c r="E101"/>
  <c r="B101"/>
  <c r="A101"/>
  <c r="O100"/>
  <c r="Q100" s="1"/>
  <c r="H100"/>
  <c r="G100"/>
  <c r="F100"/>
  <c r="E100"/>
  <c r="B100"/>
  <c r="A100"/>
  <c r="O99"/>
  <c r="H99"/>
  <c r="G99"/>
  <c r="F99"/>
  <c r="E99"/>
  <c r="B99"/>
  <c r="A99"/>
  <c r="O98"/>
  <c r="Q98" s="1"/>
  <c r="H98"/>
  <c r="G98"/>
  <c r="F98"/>
  <c r="E98"/>
  <c r="B98"/>
  <c r="A98"/>
  <c r="O97"/>
  <c r="H97"/>
  <c r="G97"/>
  <c r="F97"/>
  <c r="E97"/>
  <c r="B97"/>
  <c r="A97"/>
  <c r="O96"/>
  <c r="Q96" s="1"/>
  <c r="H96"/>
  <c r="G96"/>
  <c r="F96"/>
  <c r="E96"/>
  <c r="B96"/>
  <c r="A96"/>
  <c r="O95"/>
  <c r="H95"/>
  <c r="G95"/>
  <c r="F95"/>
  <c r="E95"/>
  <c r="B95"/>
  <c r="A95"/>
  <c r="O94"/>
  <c r="H94"/>
  <c r="G94"/>
  <c r="F94"/>
  <c r="E94"/>
  <c r="B94"/>
  <c r="A94"/>
  <c r="O93"/>
  <c r="H93"/>
  <c r="G93"/>
  <c r="F93"/>
  <c r="E93"/>
  <c r="B93"/>
  <c r="A93"/>
  <c r="O92"/>
  <c r="H92"/>
  <c r="G92"/>
  <c r="F92"/>
  <c r="E92"/>
  <c r="B92"/>
  <c r="A92"/>
  <c r="O91"/>
  <c r="H91"/>
  <c r="G91"/>
  <c r="F91"/>
  <c r="E91"/>
  <c r="B91"/>
  <c r="A91"/>
  <c r="O90"/>
  <c r="H90"/>
  <c r="G90"/>
  <c r="F90"/>
  <c r="E90"/>
  <c r="B90"/>
  <c r="A90"/>
  <c r="O89"/>
  <c r="H89"/>
  <c r="G89"/>
  <c r="F89"/>
  <c r="E89"/>
  <c r="B89"/>
  <c r="A89"/>
  <c r="H88"/>
  <c r="G88"/>
  <c r="B88"/>
  <c r="A88"/>
  <c r="H87"/>
  <c r="G87"/>
  <c r="F87"/>
  <c r="E87"/>
  <c r="B87"/>
  <c r="A87"/>
  <c r="R86"/>
  <c r="Q86"/>
  <c r="P86"/>
  <c r="O86"/>
  <c r="H86"/>
  <c r="G86"/>
  <c r="B86"/>
  <c r="A86"/>
  <c r="H85"/>
  <c r="G85"/>
  <c r="F85"/>
  <c r="E85"/>
  <c r="B85"/>
  <c r="A85"/>
  <c r="R84"/>
  <c r="Q84"/>
  <c r="P84"/>
  <c r="O84"/>
  <c r="H84"/>
  <c r="G84"/>
  <c r="B84"/>
  <c r="A84"/>
  <c r="H83"/>
  <c r="G83"/>
  <c r="F83"/>
  <c r="E83"/>
  <c r="B83"/>
  <c r="A83"/>
  <c r="R82"/>
  <c r="Q82"/>
  <c r="P82"/>
  <c r="O82"/>
  <c r="H82"/>
  <c r="G82"/>
  <c r="B82"/>
  <c r="A82"/>
  <c r="H81"/>
  <c r="G81"/>
  <c r="B81"/>
  <c r="A81"/>
  <c r="H80"/>
  <c r="G80"/>
  <c r="F80"/>
  <c r="E80"/>
  <c r="B80"/>
  <c r="A80"/>
  <c r="R79"/>
  <c r="Q79"/>
  <c r="P79"/>
  <c r="O79"/>
  <c r="H79"/>
  <c r="G79"/>
  <c r="B79"/>
  <c r="A79"/>
  <c r="O78"/>
  <c r="O77" s="1"/>
  <c r="H78"/>
  <c r="G78"/>
  <c r="F78"/>
  <c r="E78"/>
  <c r="B78"/>
  <c r="A78"/>
  <c r="R77"/>
  <c r="P77"/>
  <c r="H77"/>
  <c r="G77"/>
  <c r="B77"/>
  <c r="A77"/>
  <c r="H76"/>
  <c r="G76"/>
  <c r="F76"/>
  <c r="E76"/>
  <c r="B76"/>
  <c r="A76"/>
  <c r="R75"/>
  <c r="Q75"/>
  <c r="P75"/>
  <c r="O75"/>
  <c r="H75"/>
  <c r="G75"/>
  <c r="B75"/>
  <c r="A75"/>
  <c r="H74"/>
  <c r="G74"/>
  <c r="F74"/>
  <c r="E74"/>
  <c r="B74"/>
  <c r="A74"/>
  <c r="R73"/>
  <c r="Q73"/>
  <c r="P73"/>
  <c r="O73"/>
  <c r="H73"/>
  <c r="G73"/>
  <c r="B73"/>
  <c r="A73"/>
  <c r="H72"/>
  <c r="G72"/>
  <c r="F72"/>
  <c r="E72"/>
  <c r="B72"/>
  <c r="A72"/>
  <c r="R71"/>
  <c r="Q71"/>
  <c r="P71"/>
  <c r="O71"/>
  <c r="H71"/>
  <c r="G71"/>
  <c r="B71"/>
  <c r="A71"/>
  <c r="O70"/>
  <c r="H70"/>
  <c r="G70"/>
  <c r="F70"/>
  <c r="E70"/>
  <c r="B70"/>
  <c r="A70"/>
  <c r="O69"/>
  <c r="H69"/>
  <c r="G69"/>
  <c r="F69"/>
  <c r="E69"/>
  <c r="B69"/>
  <c r="A69"/>
  <c r="O68"/>
  <c r="H68"/>
  <c r="G68"/>
  <c r="F68"/>
  <c r="E68"/>
  <c r="B68"/>
  <c r="A68"/>
  <c r="O67"/>
  <c r="H67"/>
  <c r="G67"/>
  <c r="F67"/>
  <c r="E67"/>
  <c r="B67"/>
  <c r="A67"/>
  <c r="O66"/>
  <c r="H66"/>
  <c r="G66"/>
  <c r="F66"/>
  <c r="E66"/>
  <c r="B66"/>
  <c r="A66"/>
  <c r="O65"/>
  <c r="H65"/>
  <c r="G65"/>
  <c r="F65"/>
  <c r="E65"/>
  <c r="B65"/>
  <c r="A65"/>
  <c r="O64"/>
  <c r="H64"/>
  <c r="G64"/>
  <c r="F64"/>
  <c r="E64"/>
  <c r="B64"/>
  <c r="A64"/>
  <c r="O63"/>
  <c r="H63"/>
  <c r="G63"/>
  <c r="F63"/>
  <c r="E63"/>
  <c r="B63"/>
  <c r="A63"/>
  <c r="O62"/>
  <c r="H62"/>
  <c r="G62"/>
  <c r="F62"/>
  <c r="E62"/>
  <c r="B62"/>
  <c r="A62"/>
  <c r="O61"/>
  <c r="H61"/>
  <c r="G61"/>
  <c r="F61"/>
  <c r="E61"/>
  <c r="B61"/>
  <c r="A61"/>
  <c r="O60"/>
  <c r="H60"/>
  <c r="G60"/>
  <c r="F60"/>
  <c r="E60"/>
  <c r="B60"/>
  <c r="A60"/>
  <c r="O59"/>
  <c r="H59"/>
  <c r="G59"/>
  <c r="F59"/>
  <c r="E59"/>
  <c r="B59"/>
  <c r="A59"/>
  <c r="O58"/>
  <c r="H58"/>
  <c r="G58"/>
  <c r="F58"/>
  <c r="E58"/>
  <c r="B58"/>
  <c r="A58"/>
  <c r="O57"/>
  <c r="H57"/>
  <c r="G57"/>
  <c r="F57"/>
  <c r="E57"/>
  <c r="B57"/>
  <c r="A57"/>
  <c r="O56"/>
  <c r="H56"/>
  <c r="G56"/>
  <c r="F56"/>
  <c r="E56"/>
  <c r="B56"/>
  <c r="A56"/>
  <c r="O55"/>
  <c r="H55"/>
  <c r="G55"/>
  <c r="F55"/>
  <c r="E55"/>
  <c r="B55"/>
  <c r="A55"/>
  <c r="O54"/>
  <c r="H54"/>
  <c r="G54"/>
  <c r="F54"/>
  <c r="E54"/>
  <c r="B54"/>
  <c r="A54"/>
  <c r="O53"/>
  <c r="H53"/>
  <c r="G53"/>
  <c r="F53"/>
  <c r="E53"/>
  <c r="B53"/>
  <c r="A53"/>
  <c r="O52"/>
  <c r="H52"/>
  <c r="G52"/>
  <c r="F52"/>
  <c r="E52"/>
  <c r="B52"/>
  <c r="A52"/>
  <c r="O51"/>
  <c r="H51"/>
  <c r="G51"/>
  <c r="F51"/>
  <c r="E51"/>
  <c r="B51"/>
  <c r="A51"/>
  <c r="O50"/>
  <c r="H50"/>
  <c r="G50"/>
  <c r="F50"/>
  <c r="E50"/>
  <c r="B50"/>
  <c r="A50"/>
  <c r="O49"/>
  <c r="H49"/>
  <c r="G49"/>
  <c r="F49"/>
  <c r="E49"/>
  <c r="B49"/>
  <c r="A49"/>
  <c r="O48"/>
  <c r="H48"/>
  <c r="G48"/>
  <c r="F48"/>
  <c r="E48"/>
  <c r="B48"/>
  <c r="A48"/>
  <c r="R47"/>
  <c r="P47"/>
  <c r="H47"/>
  <c r="G47"/>
  <c r="B47"/>
  <c r="A47"/>
  <c r="H46"/>
  <c r="G46"/>
  <c r="F46"/>
  <c r="E46"/>
  <c r="B46"/>
  <c r="A46"/>
  <c r="R45"/>
  <c r="Q45"/>
  <c r="P45"/>
  <c r="O45"/>
  <c r="H45"/>
  <c r="G45"/>
  <c r="B45"/>
  <c r="A45"/>
  <c r="O44"/>
  <c r="H44"/>
  <c r="G44"/>
  <c r="F44"/>
  <c r="E44"/>
  <c r="B44"/>
  <c r="A44"/>
  <c r="O43"/>
  <c r="H43"/>
  <c r="G43"/>
  <c r="F43"/>
  <c r="E43"/>
  <c r="B43"/>
  <c r="A43"/>
  <c r="O42"/>
  <c r="H42"/>
  <c r="G42"/>
  <c r="F42"/>
  <c r="E42"/>
  <c r="B42"/>
  <c r="A42"/>
  <c r="O41"/>
  <c r="H41"/>
  <c r="G41"/>
  <c r="F41"/>
  <c r="E41"/>
  <c r="B41"/>
  <c r="A41"/>
  <c r="H40"/>
  <c r="G40"/>
  <c r="B40"/>
  <c r="A40"/>
  <c r="R39"/>
  <c r="H39"/>
  <c r="G39"/>
  <c r="B39"/>
  <c r="A39"/>
  <c r="H38"/>
  <c r="G38"/>
  <c r="F38"/>
  <c r="E38"/>
  <c r="B38"/>
  <c r="A38"/>
  <c r="R37"/>
  <c r="Q37"/>
  <c r="P37"/>
  <c r="O37"/>
  <c r="H37"/>
  <c r="G37"/>
  <c r="B37"/>
  <c r="A37"/>
  <c r="O36"/>
  <c r="H36"/>
  <c r="G36"/>
  <c r="F36"/>
  <c r="E36"/>
  <c r="B36"/>
  <c r="A36"/>
  <c r="O35"/>
  <c r="H35"/>
  <c r="G35"/>
  <c r="F35"/>
  <c r="E35"/>
  <c r="B35"/>
  <c r="A35"/>
  <c r="H34"/>
  <c r="G34"/>
  <c r="B34"/>
  <c r="A34"/>
  <c r="H33"/>
  <c r="G33"/>
  <c r="F33"/>
  <c r="E33"/>
  <c r="B33"/>
  <c r="A33"/>
  <c r="R32"/>
  <c r="Q32"/>
  <c r="P32"/>
  <c r="O32"/>
  <c r="H32"/>
  <c r="G32"/>
  <c r="B32"/>
  <c r="A32"/>
  <c r="H31"/>
  <c r="G31"/>
  <c r="F31"/>
  <c r="E31"/>
  <c r="B31"/>
  <c r="A31"/>
  <c r="R30"/>
  <c r="Q30"/>
  <c r="P30"/>
  <c r="O30"/>
  <c r="H30"/>
  <c r="G30"/>
  <c r="B30"/>
  <c r="A30"/>
  <c r="H29"/>
  <c r="G29"/>
  <c r="B29"/>
  <c r="A29"/>
  <c r="H28"/>
  <c r="G28"/>
  <c r="F28"/>
  <c r="E28"/>
  <c r="B28"/>
  <c r="A28"/>
  <c r="R27"/>
  <c r="Q27"/>
  <c r="P27"/>
  <c r="O27"/>
  <c r="H27"/>
  <c r="G27"/>
  <c r="B27"/>
  <c r="A27"/>
  <c r="H26"/>
  <c r="G26"/>
  <c r="F26"/>
  <c r="E26"/>
  <c r="B26"/>
  <c r="A26"/>
  <c r="R25"/>
  <c r="Q25"/>
  <c r="P25"/>
  <c r="O25"/>
  <c r="H25"/>
  <c r="G25"/>
  <c r="B25"/>
  <c r="A25"/>
  <c r="H24"/>
  <c r="G24"/>
  <c r="F24"/>
  <c r="E24"/>
  <c r="B24"/>
  <c r="A24"/>
  <c r="R23"/>
  <c r="Q23"/>
  <c r="P23"/>
  <c r="O23"/>
  <c r="H23"/>
  <c r="G23"/>
  <c r="B23"/>
  <c r="A23"/>
  <c r="H22"/>
  <c r="G22"/>
  <c r="F22"/>
  <c r="E22"/>
  <c r="B22"/>
  <c r="A22"/>
  <c r="R21"/>
  <c r="Q21"/>
  <c r="P21"/>
  <c r="O21"/>
  <c r="H21"/>
  <c r="G21"/>
  <c r="B21"/>
  <c r="A21"/>
  <c r="H20"/>
  <c r="G20"/>
  <c r="B20"/>
  <c r="A20"/>
  <c r="H19"/>
  <c r="G19"/>
  <c r="B19"/>
  <c r="A19"/>
  <c r="H18"/>
  <c r="G18"/>
  <c r="B18"/>
  <c r="A18"/>
  <c r="H17"/>
  <c r="G17"/>
  <c r="B17"/>
  <c r="A17"/>
  <c r="H16"/>
  <c r="G16"/>
  <c r="B16"/>
  <c r="A16"/>
  <c r="H15"/>
  <c r="G15"/>
  <c r="B15"/>
  <c r="H191" i="3"/>
  <c r="G191"/>
  <c r="F191"/>
  <c r="E191"/>
  <c r="D191"/>
  <c r="C191"/>
  <c r="B191"/>
  <c r="A191"/>
  <c r="N190"/>
  <c r="M190"/>
  <c r="L190"/>
  <c r="K190"/>
  <c r="J190"/>
  <c r="I190"/>
  <c r="B190"/>
  <c r="A190"/>
  <c r="H189"/>
  <c r="G189"/>
  <c r="F189"/>
  <c r="E189"/>
  <c r="D189"/>
  <c r="C189"/>
  <c r="B189"/>
  <c r="A189"/>
  <c r="N188"/>
  <c r="M188"/>
  <c r="L188"/>
  <c r="K188"/>
  <c r="J188"/>
  <c r="I188"/>
  <c r="B188"/>
  <c r="A188"/>
  <c r="H187"/>
  <c r="G187"/>
  <c r="F187"/>
  <c r="E187"/>
  <c r="D187"/>
  <c r="C187"/>
  <c r="B187"/>
  <c r="A187"/>
  <c r="N186"/>
  <c r="M186"/>
  <c r="L186"/>
  <c r="K186"/>
  <c r="J186"/>
  <c r="I186"/>
  <c r="B186"/>
  <c r="A186"/>
  <c r="H185"/>
  <c r="G185"/>
  <c r="F185"/>
  <c r="E185"/>
  <c r="D185"/>
  <c r="C185"/>
  <c r="B185"/>
  <c r="A185"/>
  <c r="N184"/>
  <c r="M184"/>
  <c r="L184"/>
  <c r="K184"/>
  <c r="J184"/>
  <c r="I184"/>
  <c r="B184"/>
  <c r="A184"/>
  <c r="H183"/>
  <c r="G183"/>
  <c r="F183"/>
  <c r="E183"/>
  <c r="D183"/>
  <c r="C183"/>
  <c r="B183"/>
  <c r="A183"/>
  <c r="N182"/>
  <c r="M182"/>
  <c r="L182"/>
  <c r="K182"/>
  <c r="J182"/>
  <c r="I182"/>
  <c r="B182"/>
  <c r="A182"/>
  <c r="H181"/>
  <c r="G181"/>
  <c r="F181"/>
  <c r="E181"/>
  <c r="D181"/>
  <c r="C181"/>
  <c r="B181"/>
  <c r="A181"/>
  <c r="N180"/>
  <c r="M180"/>
  <c r="L180"/>
  <c r="K180"/>
  <c r="J180"/>
  <c r="I180"/>
  <c r="B180"/>
  <c r="A180"/>
  <c r="H179"/>
  <c r="G179"/>
  <c r="F179"/>
  <c r="E179"/>
  <c r="D179"/>
  <c r="C179"/>
  <c r="B179"/>
  <c r="A179"/>
  <c r="N178"/>
  <c r="M178"/>
  <c r="L178"/>
  <c r="K178"/>
  <c r="J178"/>
  <c r="I178"/>
  <c r="B178"/>
  <c r="A178"/>
  <c r="H177"/>
  <c r="G177"/>
  <c r="F177"/>
  <c r="E177"/>
  <c r="D177"/>
  <c r="C177"/>
  <c r="B177"/>
  <c r="A177"/>
  <c r="N176"/>
  <c r="M176"/>
  <c r="L176"/>
  <c r="K176"/>
  <c r="J176"/>
  <c r="I176"/>
  <c r="B176"/>
  <c r="A176"/>
  <c r="H175"/>
  <c r="G175"/>
  <c r="F175"/>
  <c r="E175"/>
  <c r="D175"/>
  <c r="C175"/>
  <c r="B175"/>
  <c r="A175"/>
  <c r="N174"/>
  <c r="M174"/>
  <c r="L174"/>
  <c r="K174"/>
  <c r="J174"/>
  <c r="I174"/>
  <c r="B174"/>
  <c r="A174"/>
  <c r="H173"/>
  <c r="G173"/>
  <c r="F173"/>
  <c r="E173"/>
  <c r="D173"/>
  <c r="C173"/>
  <c r="B173"/>
  <c r="A173"/>
  <c r="N172"/>
  <c r="M172"/>
  <c r="L172"/>
  <c r="K172"/>
  <c r="J172"/>
  <c r="I172"/>
  <c r="B172"/>
  <c r="A172"/>
  <c r="H171"/>
  <c r="G171"/>
  <c r="F171"/>
  <c r="E171"/>
  <c r="D171"/>
  <c r="C171"/>
  <c r="B171"/>
  <c r="A171"/>
  <c r="N170"/>
  <c r="M170"/>
  <c r="L170"/>
  <c r="K170"/>
  <c r="J170"/>
  <c r="I170"/>
  <c r="B170"/>
  <c r="A170"/>
  <c r="H169"/>
  <c r="G169"/>
  <c r="F169"/>
  <c r="E169"/>
  <c r="D169"/>
  <c r="C169"/>
  <c r="B169"/>
  <c r="A169"/>
  <c r="N168"/>
  <c r="N167" s="1"/>
  <c r="M168"/>
  <c r="L168"/>
  <c r="K168"/>
  <c r="J168"/>
  <c r="J167" s="1"/>
  <c r="I168"/>
  <c r="B168"/>
  <c r="A168"/>
  <c r="B167"/>
  <c r="A167"/>
  <c r="H166"/>
  <c r="G166"/>
  <c r="F166"/>
  <c r="E166"/>
  <c r="D166"/>
  <c r="C166"/>
  <c r="B166"/>
  <c r="A166"/>
  <c r="N165"/>
  <c r="M165"/>
  <c r="L165"/>
  <c r="K165"/>
  <c r="J165"/>
  <c r="I165"/>
  <c r="B165"/>
  <c r="A165"/>
  <c r="H164"/>
  <c r="G164"/>
  <c r="F164"/>
  <c r="E164"/>
  <c r="D164"/>
  <c r="C164"/>
  <c r="B164"/>
  <c r="A164"/>
  <c r="N163"/>
  <c r="M163"/>
  <c r="L163"/>
  <c r="K163"/>
  <c r="J163"/>
  <c r="I163"/>
  <c r="B163"/>
  <c r="A163"/>
  <c r="H162"/>
  <c r="G162"/>
  <c r="F162"/>
  <c r="E162"/>
  <c r="D162"/>
  <c r="C162"/>
  <c r="B162"/>
  <c r="A162"/>
  <c r="N161"/>
  <c r="M161"/>
  <c r="L161"/>
  <c r="K161"/>
  <c r="J161"/>
  <c r="I161"/>
  <c r="B161"/>
  <c r="A161"/>
  <c r="H160"/>
  <c r="G160"/>
  <c r="F160"/>
  <c r="E160"/>
  <c r="D160"/>
  <c r="C160"/>
  <c r="B160"/>
  <c r="A160"/>
  <c r="N159"/>
  <c r="M159"/>
  <c r="L159"/>
  <c r="K159"/>
  <c r="J159"/>
  <c r="I159"/>
  <c r="B159"/>
  <c r="A159"/>
  <c r="H158"/>
  <c r="G158"/>
  <c r="F158"/>
  <c r="E158"/>
  <c r="D158"/>
  <c r="C158"/>
  <c r="B158"/>
  <c r="A158"/>
  <c r="N157"/>
  <c r="M157"/>
  <c r="L157"/>
  <c r="K157"/>
  <c r="J157"/>
  <c r="I157"/>
  <c r="B157"/>
  <c r="A157"/>
  <c r="H156"/>
  <c r="G156"/>
  <c r="F156"/>
  <c r="E156"/>
  <c r="D156"/>
  <c r="C156"/>
  <c r="B156"/>
  <c r="A156"/>
  <c r="N155"/>
  <c r="M155"/>
  <c r="L155"/>
  <c r="K155"/>
  <c r="J155"/>
  <c r="I155"/>
  <c r="B155"/>
  <c r="A155"/>
  <c r="H154"/>
  <c r="G154"/>
  <c r="F154"/>
  <c r="E154"/>
  <c r="D154"/>
  <c r="C154"/>
  <c r="B154"/>
  <c r="A154"/>
  <c r="N153"/>
  <c r="M153"/>
  <c r="L153"/>
  <c r="K153"/>
  <c r="J153"/>
  <c r="I153"/>
  <c r="B153"/>
  <c r="A153"/>
  <c r="H152"/>
  <c r="G152"/>
  <c r="F152"/>
  <c r="E152"/>
  <c r="D152"/>
  <c r="C152"/>
  <c r="B152"/>
  <c r="A152"/>
  <c r="N151"/>
  <c r="N150" s="1"/>
  <c r="M151"/>
  <c r="M150" s="1"/>
  <c r="L151"/>
  <c r="L150" s="1"/>
  <c r="K151"/>
  <c r="K150" s="1"/>
  <c r="J151"/>
  <c r="J150" s="1"/>
  <c r="I151"/>
  <c r="I150" s="1"/>
  <c r="B151"/>
  <c r="A151"/>
  <c r="B150"/>
  <c r="A150"/>
  <c r="H149"/>
  <c r="G149"/>
  <c r="F149"/>
  <c r="E149"/>
  <c r="D149"/>
  <c r="C149"/>
  <c r="B149"/>
  <c r="A149"/>
  <c r="N148"/>
  <c r="M148"/>
  <c r="L148"/>
  <c r="K148"/>
  <c r="J148"/>
  <c r="I148"/>
  <c r="B148"/>
  <c r="A148"/>
  <c r="H147"/>
  <c r="G147"/>
  <c r="F147"/>
  <c r="E147"/>
  <c r="D147"/>
  <c r="C147"/>
  <c r="B147"/>
  <c r="A147"/>
  <c r="N146"/>
  <c r="M146"/>
  <c r="L146"/>
  <c r="K146"/>
  <c r="J146"/>
  <c r="I146"/>
  <c r="B146"/>
  <c r="A146"/>
  <c r="H145"/>
  <c r="G145"/>
  <c r="F145"/>
  <c r="E145"/>
  <c r="D145"/>
  <c r="C145"/>
  <c r="B145"/>
  <c r="A145"/>
  <c r="N144"/>
  <c r="M144"/>
  <c r="L144"/>
  <c r="K144"/>
  <c r="J144"/>
  <c r="I144"/>
  <c r="B144"/>
  <c r="A144"/>
  <c r="H143"/>
  <c r="G143"/>
  <c r="F143"/>
  <c r="E143"/>
  <c r="D143"/>
  <c r="C143"/>
  <c r="B143"/>
  <c r="A143"/>
  <c r="N142"/>
  <c r="N141" s="1"/>
  <c r="M142"/>
  <c r="M141" s="1"/>
  <c r="L142"/>
  <c r="L141" s="1"/>
  <c r="K142"/>
  <c r="J142"/>
  <c r="J141" s="1"/>
  <c r="I142"/>
  <c r="I141" s="1"/>
  <c r="B142"/>
  <c r="A142"/>
  <c r="B141"/>
  <c r="A141"/>
  <c r="H140"/>
  <c r="G140"/>
  <c r="F140"/>
  <c r="E140"/>
  <c r="D140"/>
  <c r="C140"/>
  <c r="B140"/>
  <c r="A140"/>
  <c r="N139"/>
  <c r="M139"/>
  <c r="L139"/>
  <c r="K139"/>
  <c r="J139"/>
  <c r="I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N135"/>
  <c r="M135"/>
  <c r="L135"/>
  <c r="K135"/>
  <c r="J135"/>
  <c r="I135"/>
  <c r="B135"/>
  <c r="A135"/>
  <c r="H134"/>
  <c r="G134"/>
  <c r="F134"/>
  <c r="E134"/>
  <c r="D134"/>
  <c r="C134"/>
  <c r="B134"/>
  <c r="A134"/>
  <c r="N133"/>
  <c r="M133"/>
  <c r="L133"/>
  <c r="K133"/>
  <c r="J133"/>
  <c r="I133"/>
  <c r="B133"/>
  <c r="A133"/>
  <c r="H132"/>
  <c r="G132"/>
  <c r="F132"/>
  <c r="E132"/>
  <c r="D132"/>
  <c r="C132"/>
  <c r="B132"/>
  <c r="A132"/>
  <c r="N131"/>
  <c r="M131"/>
  <c r="L131"/>
  <c r="L130" s="1"/>
  <c r="K131"/>
  <c r="J131"/>
  <c r="I131"/>
  <c r="I130" s="1"/>
  <c r="B131"/>
  <c r="A131"/>
  <c r="B130"/>
  <c r="A130"/>
  <c r="B129"/>
  <c r="A129"/>
  <c r="B128"/>
  <c r="A128"/>
  <c r="B127"/>
  <c r="A127"/>
  <c r="B126"/>
  <c r="A126"/>
  <c r="H125"/>
  <c r="G125"/>
  <c r="F125"/>
  <c r="E125"/>
  <c r="D125"/>
  <c r="C125"/>
  <c r="B125"/>
  <c r="A125"/>
  <c r="N124"/>
  <c r="M124"/>
  <c r="L124"/>
  <c r="K124"/>
  <c r="J124"/>
  <c r="I124"/>
  <c r="B124"/>
  <c r="A124"/>
  <c r="H123"/>
  <c r="G123"/>
  <c r="F123"/>
  <c r="E123"/>
  <c r="D123"/>
  <c r="C123"/>
  <c r="B123"/>
  <c r="A123"/>
  <c r="N122"/>
  <c r="M122"/>
  <c r="L122"/>
  <c r="K122"/>
  <c r="J122"/>
  <c r="I122"/>
  <c r="B122"/>
  <c r="A122"/>
  <c r="H121"/>
  <c r="G121"/>
  <c r="F121"/>
  <c r="E121"/>
  <c r="D121"/>
  <c r="C121"/>
  <c r="B121"/>
  <c r="A121"/>
  <c r="N120"/>
  <c r="M120"/>
  <c r="L120"/>
  <c r="K120"/>
  <c r="J120"/>
  <c r="I120"/>
  <c r="B120"/>
  <c r="A120"/>
  <c r="H119"/>
  <c r="G119"/>
  <c r="F119"/>
  <c r="E119"/>
  <c r="D119"/>
  <c r="C119"/>
  <c r="B119"/>
  <c r="A119"/>
  <c r="N118"/>
  <c r="M118"/>
  <c r="L118"/>
  <c r="K118"/>
  <c r="J118"/>
  <c r="I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B109"/>
  <c r="A109"/>
  <c r="N108"/>
  <c r="M108"/>
  <c r="L108"/>
  <c r="K108"/>
  <c r="J108"/>
  <c r="I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B89"/>
  <c r="A89"/>
  <c r="N88"/>
  <c r="M88"/>
  <c r="L88"/>
  <c r="K88"/>
  <c r="J88"/>
  <c r="I88"/>
  <c r="B88"/>
  <c r="A88"/>
  <c r="H87"/>
  <c r="G87"/>
  <c r="F87"/>
  <c r="E87"/>
  <c r="D87"/>
  <c r="C87"/>
  <c r="B87"/>
  <c r="A87"/>
  <c r="N86"/>
  <c r="M86"/>
  <c r="L86"/>
  <c r="K86"/>
  <c r="J86"/>
  <c r="I86"/>
  <c r="B86"/>
  <c r="A86"/>
  <c r="H85"/>
  <c r="G85"/>
  <c r="F85"/>
  <c r="E85"/>
  <c r="D85"/>
  <c r="C85"/>
  <c r="B85"/>
  <c r="A85"/>
  <c r="N84"/>
  <c r="M84"/>
  <c r="L84"/>
  <c r="K84"/>
  <c r="J84"/>
  <c r="I84"/>
  <c r="B84"/>
  <c r="A84"/>
  <c r="H83"/>
  <c r="G83"/>
  <c r="F83"/>
  <c r="E83"/>
  <c r="D83"/>
  <c r="C83"/>
  <c r="B83"/>
  <c r="A83"/>
  <c r="N82"/>
  <c r="M82"/>
  <c r="L82"/>
  <c r="K82"/>
  <c r="J82"/>
  <c r="I82"/>
  <c r="B82"/>
  <c r="A82"/>
  <c r="B81"/>
  <c r="A81"/>
  <c r="H80"/>
  <c r="G80"/>
  <c r="F80"/>
  <c r="E80"/>
  <c r="D80"/>
  <c r="C80"/>
  <c r="B80"/>
  <c r="A80"/>
  <c r="N79"/>
  <c r="M79"/>
  <c r="L79"/>
  <c r="K79"/>
  <c r="J79"/>
  <c r="I79"/>
  <c r="B79"/>
  <c r="A79"/>
  <c r="B78"/>
  <c r="A78"/>
  <c r="N77"/>
  <c r="M77"/>
  <c r="L77"/>
  <c r="K77"/>
  <c r="J77"/>
  <c r="I77"/>
  <c r="B77"/>
  <c r="A77"/>
  <c r="B76"/>
  <c r="A76"/>
  <c r="N75"/>
  <c r="M75"/>
  <c r="L75"/>
  <c r="K75"/>
  <c r="J75"/>
  <c r="I75"/>
  <c r="B75"/>
  <c r="A75"/>
  <c r="H74"/>
  <c r="G74"/>
  <c r="F74"/>
  <c r="E74"/>
  <c r="D74"/>
  <c r="C74"/>
  <c r="B74"/>
  <c r="A74"/>
  <c r="N73"/>
  <c r="M73"/>
  <c r="L73"/>
  <c r="K73"/>
  <c r="J73"/>
  <c r="I73"/>
  <c r="B73"/>
  <c r="A73"/>
  <c r="H72"/>
  <c r="G72"/>
  <c r="F72"/>
  <c r="E72"/>
  <c r="D72"/>
  <c r="C72"/>
  <c r="B72"/>
  <c r="A72"/>
  <c r="N71"/>
  <c r="M71"/>
  <c r="L71"/>
  <c r="K71"/>
  <c r="J71"/>
  <c r="I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N47"/>
  <c r="M47"/>
  <c r="L47"/>
  <c r="K47"/>
  <c r="J47"/>
  <c r="I47"/>
  <c r="B47"/>
  <c r="A47"/>
  <c r="H46"/>
  <c r="G46"/>
  <c r="F46"/>
  <c r="E46"/>
  <c r="D46"/>
  <c r="C46"/>
  <c r="B46"/>
  <c r="A46"/>
  <c r="N45"/>
  <c r="M45"/>
  <c r="L45"/>
  <c r="K45"/>
  <c r="J45"/>
  <c r="I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N39"/>
  <c r="M39"/>
  <c r="K39"/>
  <c r="J39"/>
  <c r="I39"/>
  <c r="B40"/>
  <c r="A40"/>
  <c r="B39"/>
  <c r="A39"/>
  <c r="H38"/>
  <c r="G38"/>
  <c r="F38"/>
  <c r="E38"/>
  <c r="D38"/>
  <c r="C38"/>
  <c r="B38"/>
  <c r="A38"/>
  <c r="N37"/>
  <c r="M37"/>
  <c r="L37"/>
  <c r="K37"/>
  <c r="J37"/>
  <c r="I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N34"/>
  <c r="M34"/>
  <c r="L34"/>
  <c r="K34"/>
  <c r="J34"/>
  <c r="I34"/>
  <c r="B34"/>
  <c r="A34"/>
  <c r="H33"/>
  <c r="G33"/>
  <c r="F33"/>
  <c r="E33"/>
  <c r="D33"/>
  <c r="C33"/>
  <c r="B33"/>
  <c r="A33"/>
  <c r="N32"/>
  <c r="M32"/>
  <c r="L32"/>
  <c r="K32"/>
  <c r="J32"/>
  <c r="I32"/>
  <c r="B32"/>
  <c r="A32"/>
  <c r="H31"/>
  <c r="G31"/>
  <c r="F31"/>
  <c r="E31"/>
  <c r="D31"/>
  <c r="C31"/>
  <c r="B31"/>
  <c r="A31"/>
  <c r="N30"/>
  <c r="M30"/>
  <c r="L30"/>
  <c r="L29" s="1"/>
  <c r="K30"/>
  <c r="K29" s="1"/>
  <c r="J30"/>
  <c r="I30"/>
  <c r="B30"/>
  <c r="A30"/>
  <c r="B29"/>
  <c r="A29"/>
  <c r="H28"/>
  <c r="G28"/>
  <c r="F28"/>
  <c r="E28"/>
  <c r="D28"/>
  <c r="C28"/>
  <c r="B28"/>
  <c r="A28"/>
  <c r="N27"/>
  <c r="M27"/>
  <c r="L27"/>
  <c r="K27"/>
  <c r="J27"/>
  <c r="I27"/>
  <c r="B27"/>
  <c r="A27"/>
  <c r="L26"/>
  <c r="K26"/>
  <c r="J26"/>
  <c r="I26"/>
  <c r="H26"/>
  <c r="G26"/>
  <c r="F26"/>
  <c r="E26"/>
  <c r="D26"/>
  <c r="C26"/>
  <c r="B26"/>
  <c r="B25"/>
  <c r="A25"/>
  <c r="H24"/>
  <c r="G24"/>
  <c r="F24"/>
  <c r="E24"/>
  <c r="D24"/>
  <c r="C24"/>
  <c r="B24"/>
  <c r="A24"/>
  <c r="N23"/>
  <c r="M23"/>
  <c r="L23"/>
  <c r="K23"/>
  <c r="J23"/>
  <c r="I23"/>
  <c r="B23"/>
  <c r="A23"/>
  <c r="H22"/>
  <c r="G22"/>
  <c r="F22"/>
  <c r="E22"/>
  <c r="D22"/>
  <c r="C22"/>
  <c r="B22"/>
  <c r="A22"/>
  <c r="N21"/>
  <c r="M21"/>
  <c r="L21"/>
  <c r="K21"/>
  <c r="J21"/>
  <c r="I21"/>
  <c r="B21"/>
  <c r="A21"/>
  <c r="B20"/>
  <c r="A20"/>
  <c r="B19"/>
  <c r="A19"/>
  <c r="R29" i="4" l="1"/>
  <c r="O20"/>
  <c r="Q20"/>
  <c r="R150"/>
  <c r="R20"/>
  <c r="R19" s="1"/>
  <c r="P141"/>
  <c r="O141"/>
  <c r="P20"/>
  <c r="P81"/>
  <c r="Q141"/>
  <c r="P130"/>
  <c r="R141"/>
  <c r="O167"/>
  <c r="P29"/>
  <c r="P150"/>
  <c r="P39"/>
  <c r="R81"/>
  <c r="R130"/>
  <c r="R167"/>
  <c r="P167"/>
  <c r="Q150"/>
  <c r="K141" i="3"/>
  <c r="M130"/>
  <c r="M129" s="1"/>
  <c r="M128" s="1"/>
  <c r="K81"/>
  <c r="I129"/>
  <c r="L129"/>
  <c r="L128" s="1"/>
  <c r="J81"/>
  <c r="N81"/>
  <c r="K130"/>
  <c r="I167"/>
  <c r="M167"/>
  <c r="I81"/>
  <c r="M81"/>
  <c r="J130"/>
  <c r="J129" s="1"/>
  <c r="N130"/>
  <c r="N129" s="1"/>
  <c r="L167"/>
  <c r="J29"/>
  <c r="N29"/>
  <c r="L81"/>
  <c r="K167"/>
  <c r="I29"/>
  <c r="M29"/>
  <c r="L39"/>
  <c r="E34" i="4"/>
  <c r="Q91"/>
  <c r="Q95"/>
  <c r="Q43"/>
  <c r="Q52"/>
  <c r="Q56"/>
  <c r="Q60"/>
  <c r="Q64"/>
  <c r="Q68"/>
  <c r="Q113"/>
  <c r="O47"/>
  <c r="Q117"/>
  <c r="Q107"/>
  <c r="O34"/>
  <c r="O29" s="1"/>
  <c r="Q109"/>
  <c r="Q136"/>
  <c r="F34"/>
  <c r="Q35"/>
  <c r="E88"/>
  <c r="Q112"/>
  <c r="O40"/>
  <c r="Q50"/>
  <c r="Q53"/>
  <c r="Q57"/>
  <c r="Q61"/>
  <c r="Q65"/>
  <c r="Q69"/>
  <c r="F108"/>
  <c r="Q42"/>
  <c r="Q48"/>
  <c r="Q51"/>
  <c r="Q54"/>
  <c r="Q58"/>
  <c r="Q62"/>
  <c r="Q66"/>
  <c r="Q70"/>
  <c r="Q92"/>
  <c r="Q97"/>
  <c r="Q103"/>
  <c r="E108"/>
  <c r="Q114"/>
  <c r="O135"/>
  <c r="O130" s="1"/>
  <c r="O129" s="1"/>
  <c r="Q137"/>
  <c r="Q89"/>
  <c r="O88"/>
  <c r="F88"/>
  <c r="Q93"/>
  <c r="Q99"/>
  <c r="Q105"/>
  <c r="Q138"/>
  <c r="R18"/>
  <c r="R17" s="1"/>
  <c r="R16" s="1"/>
  <c r="M25" i="3"/>
  <c r="O155" i="4"/>
  <c r="O150" s="1"/>
  <c r="Q36"/>
  <c r="Q41"/>
  <c r="Q44"/>
  <c r="Q49"/>
  <c r="Q55"/>
  <c r="Q59"/>
  <c r="Q63"/>
  <c r="Q67"/>
  <c r="Q78"/>
  <c r="Q77" s="1"/>
  <c r="Q90"/>
  <c r="Q94"/>
  <c r="Q101"/>
  <c r="Q111"/>
  <c r="Q168"/>
  <c r="Q167" s="1"/>
  <c r="B18" i="3"/>
  <c r="A18"/>
  <c r="P129" i="4" l="1"/>
  <c r="O19"/>
  <c r="P19"/>
  <c r="P18" s="1"/>
  <c r="R129"/>
  <c r="R128" s="1"/>
  <c r="R127" s="1"/>
  <c r="R126" s="1"/>
  <c r="R15" s="1"/>
  <c r="O39"/>
  <c r="K129" i="3"/>
  <c r="K128"/>
  <c r="J128"/>
  <c r="I128" s="1"/>
  <c r="N128"/>
  <c r="Q34" i="4"/>
  <c r="Q29" s="1"/>
  <c r="Q19" s="1"/>
  <c r="Q135"/>
  <c r="Q130" s="1"/>
  <c r="Q129" s="1"/>
  <c r="Q128" s="1"/>
  <c r="Q127" s="1"/>
  <c r="Q88"/>
  <c r="Q40"/>
  <c r="Q47"/>
  <c r="P128"/>
  <c r="O128" s="1"/>
  <c r="L25" i="3"/>
  <c r="M20"/>
  <c r="M19" s="1"/>
  <c r="M18" s="1"/>
  <c r="B17"/>
  <c r="A17"/>
  <c r="B16"/>
  <c r="A16"/>
  <c r="O18" i="4" l="1"/>
  <c r="N127" i="3"/>
  <c r="M127" s="1"/>
  <c r="L127" s="1"/>
  <c r="K127" s="1"/>
  <c r="J127" s="1"/>
  <c r="I127" s="1"/>
  <c r="Q39" i="4"/>
  <c r="Q18" s="1"/>
  <c r="Q17" s="1"/>
  <c r="M17" i="3"/>
  <c r="K25"/>
  <c r="L20"/>
  <c r="L19" s="1"/>
  <c r="L18" s="1"/>
  <c r="P17" i="4"/>
  <c r="P127"/>
  <c r="O127" s="1"/>
  <c r="Q126"/>
  <c r="B15" i="3"/>
  <c r="B196" i="2"/>
  <c r="A196"/>
  <c r="B195"/>
  <c r="A195"/>
  <c r="B194"/>
  <c r="A193"/>
  <c r="Y192"/>
  <c r="T192"/>
  <c r="L192"/>
  <c r="B192"/>
  <c r="A192"/>
  <c r="P191"/>
  <c r="O191"/>
  <c r="N191"/>
  <c r="M191"/>
  <c r="K191"/>
  <c r="F191"/>
  <c r="B191"/>
  <c r="A191"/>
  <c r="Y190"/>
  <c r="T190"/>
  <c r="L190"/>
  <c r="B190"/>
  <c r="A190"/>
  <c r="P189"/>
  <c r="O189"/>
  <c r="N189"/>
  <c r="M189"/>
  <c r="K189"/>
  <c r="F189"/>
  <c r="B189"/>
  <c r="A189"/>
  <c r="Y188"/>
  <c r="T188"/>
  <c r="L188"/>
  <c r="B188"/>
  <c r="A188"/>
  <c r="P187"/>
  <c r="O187"/>
  <c r="N187"/>
  <c r="M187"/>
  <c r="K187"/>
  <c r="F187"/>
  <c r="B187"/>
  <c r="A187"/>
  <c r="Y186"/>
  <c r="T186"/>
  <c r="L186"/>
  <c r="B186"/>
  <c r="A186"/>
  <c r="P185"/>
  <c r="O185"/>
  <c r="N185"/>
  <c r="M185"/>
  <c r="K185"/>
  <c r="F185"/>
  <c r="B185"/>
  <c r="A185"/>
  <c r="Y184"/>
  <c r="T184"/>
  <c r="L184"/>
  <c r="B184"/>
  <c r="A184"/>
  <c r="P183"/>
  <c r="O183"/>
  <c r="N183"/>
  <c r="M183"/>
  <c r="K183"/>
  <c r="F183"/>
  <c r="B183"/>
  <c r="A183"/>
  <c r="Y182"/>
  <c r="T182"/>
  <c r="L182"/>
  <c r="B182"/>
  <c r="A182"/>
  <c r="P181"/>
  <c r="O181"/>
  <c r="N181"/>
  <c r="M181"/>
  <c r="K181"/>
  <c r="F181"/>
  <c r="B181"/>
  <c r="A181"/>
  <c r="Y180"/>
  <c r="T180"/>
  <c r="L180"/>
  <c r="B180"/>
  <c r="A180"/>
  <c r="P179"/>
  <c r="O179"/>
  <c r="N179"/>
  <c r="M179"/>
  <c r="K179"/>
  <c r="F179"/>
  <c r="B179"/>
  <c r="A179"/>
  <c r="Y178"/>
  <c r="T178"/>
  <c r="L178"/>
  <c r="B178"/>
  <c r="A178"/>
  <c r="P177"/>
  <c r="O177"/>
  <c r="N177"/>
  <c r="M177"/>
  <c r="K177"/>
  <c r="F177"/>
  <c r="B177"/>
  <c r="A177"/>
  <c r="Y176"/>
  <c r="T176"/>
  <c r="L176"/>
  <c r="B176"/>
  <c r="A176"/>
  <c r="P175"/>
  <c r="O175"/>
  <c r="N175"/>
  <c r="M175"/>
  <c r="K175"/>
  <c r="F175"/>
  <c r="B175"/>
  <c r="A175"/>
  <c r="Y174"/>
  <c r="T174"/>
  <c r="L174"/>
  <c r="B174"/>
  <c r="A174"/>
  <c r="P173"/>
  <c r="O173"/>
  <c r="N173"/>
  <c r="M173"/>
  <c r="K173"/>
  <c r="F173"/>
  <c r="B173"/>
  <c r="A173"/>
  <c r="Y172"/>
  <c r="T172"/>
  <c r="L172"/>
  <c r="B172"/>
  <c r="A172"/>
  <c r="P171"/>
  <c r="O171"/>
  <c r="N171"/>
  <c r="M171"/>
  <c r="K171"/>
  <c r="F171"/>
  <c r="B171"/>
  <c r="A171"/>
  <c r="Y170"/>
  <c r="T170"/>
  <c r="L170"/>
  <c r="B170"/>
  <c r="A170"/>
  <c r="P169"/>
  <c r="O169"/>
  <c r="N169"/>
  <c r="M169"/>
  <c r="K169"/>
  <c r="F169"/>
  <c r="B169"/>
  <c r="A169"/>
  <c r="B168"/>
  <c r="A168"/>
  <c r="Y167"/>
  <c r="T167"/>
  <c r="L167"/>
  <c r="B167"/>
  <c r="A167"/>
  <c r="P166"/>
  <c r="O166"/>
  <c r="N166"/>
  <c r="M166"/>
  <c r="K166"/>
  <c r="F166"/>
  <c r="B166"/>
  <c r="A166"/>
  <c r="Y165"/>
  <c r="T165"/>
  <c r="L165"/>
  <c r="B165"/>
  <c r="A165"/>
  <c r="P164"/>
  <c r="O164"/>
  <c r="N164"/>
  <c r="M164"/>
  <c r="K164"/>
  <c r="F164"/>
  <c r="B164"/>
  <c r="A164"/>
  <c r="Y163"/>
  <c r="T163"/>
  <c r="L163"/>
  <c r="B163"/>
  <c r="A163"/>
  <c r="P162"/>
  <c r="O162"/>
  <c r="N162"/>
  <c r="M162"/>
  <c r="K162"/>
  <c r="F162"/>
  <c r="B162"/>
  <c r="A162"/>
  <c r="Y161"/>
  <c r="T161"/>
  <c r="L161"/>
  <c r="B161"/>
  <c r="A161"/>
  <c r="P160"/>
  <c r="O160"/>
  <c r="N160"/>
  <c r="M160"/>
  <c r="K160"/>
  <c r="F160"/>
  <c r="B160"/>
  <c r="A160"/>
  <c r="Y159"/>
  <c r="T159"/>
  <c r="L159"/>
  <c r="B159"/>
  <c r="A159"/>
  <c r="P158"/>
  <c r="O158"/>
  <c r="N158"/>
  <c r="M158"/>
  <c r="K158"/>
  <c r="F158"/>
  <c r="B158"/>
  <c r="A158"/>
  <c r="B157"/>
  <c r="A157"/>
  <c r="Q156"/>
  <c r="P156"/>
  <c r="O156"/>
  <c r="N156"/>
  <c r="M156"/>
  <c r="K156"/>
  <c r="F156"/>
  <c r="B156"/>
  <c r="A156"/>
  <c r="Y155"/>
  <c r="T155"/>
  <c r="Q155"/>
  <c r="L155"/>
  <c r="B155"/>
  <c r="A155"/>
  <c r="Q154"/>
  <c r="P154"/>
  <c r="O154"/>
  <c r="N154"/>
  <c r="M154"/>
  <c r="K154"/>
  <c r="F154"/>
  <c r="B154"/>
  <c r="A154"/>
  <c r="Y153"/>
  <c r="T153"/>
  <c r="Q153"/>
  <c r="L153"/>
  <c r="B153"/>
  <c r="A153"/>
  <c r="Q152"/>
  <c r="P152"/>
  <c r="O152"/>
  <c r="N152"/>
  <c r="M152"/>
  <c r="K152"/>
  <c r="F152"/>
  <c r="B152"/>
  <c r="A152"/>
  <c r="Q151"/>
  <c r="B151"/>
  <c r="A151"/>
  <c r="Y150"/>
  <c r="U150"/>
  <c r="T150"/>
  <c r="L150"/>
  <c r="B150"/>
  <c r="A150"/>
  <c r="U149"/>
  <c r="P149"/>
  <c r="O149"/>
  <c r="N149"/>
  <c r="M149"/>
  <c r="K149"/>
  <c r="F149"/>
  <c r="B149"/>
  <c r="A149"/>
  <c r="Y148"/>
  <c r="U148"/>
  <c r="T148"/>
  <c r="L148"/>
  <c r="B148"/>
  <c r="A148"/>
  <c r="U147"/>
  <c r="P147"/>
  <c r="O147"/>
  <c r="N147"/>
  <c r="M147"/>
  <c r="K147"/>
  <c r="F147"/>
  <c r="B147"/>
  <c r="A147"/>
  <c r="Y146"/>
  <c r="U146"/>
  <c r="T146"/>
  <c r="L146"/>
  <c r="B146"/>
  <c r="A146"/>
  <c r="U145"/>
  <c r="P145"/>
  <c r="O145"/>
  <c r="N145"/>
  <c r="M145"/>
  <c r="K145"/>
  <c r="F145"/>
  <c r="B145"/>
  <c r="A145"/>
  <c r="Y144"/>
  <c r="U144"/>
  <c r="T144"/>
  <c r="L144"/>
  <c r="B144"/>
  <c r="A144"/>
  <c r="U143"/>
  <c r="P143"/>
  <c r="O143"/>
  <c r="N143"/>
  <c r="M143"/>
  <c r="K143"/>
  <c r="F143"/>
  <c r="B143"/>
  <c r="A143"/>
  <c r="U142"/>
  <c r="B142"/>
  <c r="A142"/>
  <c r="Y141"/>
  <c r="U141"/>
  <c r="T141"/>
  <c r="L141"/>
  <c r="B141"/>
  <c r="A141"/>
  <c r="U140"/>
  <c r="P140"/>
  <c r="O140"/>
  <c r="N140"/>
  <c r="M140"/>
  <c r="K140"/>
  <c r="F140"/>
  <c r="B140"/>
  <c r="A140"/>
  <c r="Y139"/>
  <c r="U139"/>
  <c r="T139"/>
  <c r="L139"/>
  <c r="B139"/>
  <c r="A139"/>
  <c r="Y138"/>
  <c r="U138"/>
  <c r="T138"/>
  <c r="L138"/>
  <c r="B138"/>
  <c r="A138"/>
  <c r="Y137"/>
  <c r="U137"/>
  <c r="T137"/>
  <c r="L137"/>
  <c r="B137"/>
  <c r="A137"/>
  <c r="U136"/>
  <c r="P136"/>
  <c r="O136"/>
  <c r="N136"/>
  <c r="M136"/>
  <c r="K136"/>
  <c r="F136"/>
  <c r="B136"/>
  <c r="A136"/>
  <c r="Y135"/>
  <c r="U135"/>
  <c r="T135"/>
  <c r="L135"/>
  <c r="B135"/>
  <c r="A135"/>
  <c r="U134"/>
  <c r="P134"/>
  <c r="O134"/>
  <c r="N134"/>
  <c r="M134"/>
  <c r="K134"/>
  <c r="F134"/>
  <c r="B134"/>
  <c r="A134"/>
  <c r="Y133"/>
  <c r="U133"/>
  <c r="T133"/>
  <c r="L133"/>
  <c r="B133"/>
  <c r="A133"/>
  <c r="U132"/>
  <c r="P132"/>
  <c r="O132"/>
  <c r="N132"/>
  <c r="M132"/>
  <c r="K132"/>
  <c r="F132"/>
  <c r="B132"/>
  <c r="A132"/>
  <c r="U131"/>
  <c r="B131"/>
  <c r="A131"/>
  <c r="U130"/>
  <c r="B130"/>
  <c r="A130"/>
  <c r="B129"/>
  <c r="A129"/>
  <c r="B128"/>
  <c r="A128"/>
  <c r="B127"/>
  <c r="A127"/>
  <c r="Y126"/>
  <c r="T126"/>
  <c r="L126"/>
  <c r="B126"/>
  <c r="A126"/>
  <c r="P125"/>
  <c r="O125"/>
  <c r="N125"/>
  <c r="M125"/>
  <c r="K125"/>
  <c r="F125"/>
  <c r="B125"/>
  <c r="A125"/>
  <c r="Y124"/>
  <c r="T124"/>
  <c r="L124"/>
  <c r="B124"/>
  <c r="A124"/>
  <c r="P123"/>
  <c r="O123"/>
  <c r="N123"/>
  <c r="M123"/>
  <c r="K123"/>
  <c r="F123"/>
  <c r="B123"/>
  <c r="A123"/>
  <c r="Y122"/>
  <c r="T122"/>
  <c r="L122"/>
  <c r="B122"/>
  <c r="A122"/>
  <c r="P121"/>
  <c r="O121"/>
  <c r="N121"/>
  <c r="M121"/>
  <c r="K121"/>
  <c r="F121"/>
  <c r="B121"/>
  <c r="A121"/>
  <c r="Y120"/>
  <c r="T120"/>
  <c r="L120"/>
  <c r="B120"/>
  <c r="A120"/>
  <c r="P119"/>
  <c r="O119"/>
  <c r="N119"/>
  <c r="M119"/>
  <c r="K119"/>
  <c r="F119"/>
  <c r="B119"/>
  <c r="A119"/>
  <c r="Y118"/>
  <c r="T118"/>
  <c r="L118"/>
  <c r="B118"/>
  <c r="A118"/>
  <c r="Y117"/>
  <c r="T117"/>
  <c r="L117"/>
  <c r="B117"/>
  <c r="A117"/>
  <c r="Y116"/>
  <c r="T116"/>
  <c r="L116"/>
  <c r="B116"/>
  <c r="A116"/>
  <c r="Y115"/>
  <c r="T115"/>
  <c r="L115"/>
  <c r="B115"/>
  <c r="A115"/>
  <c r="Y114"/>
  <c r="T114"/>
  <c r="L114"/>
  <c r="B114"/>
  <c r="A114"/>
  <c r="Y113"/>
  <c r="T113"/>
  <c r="L113"/>
  <c r="B113"/>
  <c r="A113"/>
  <c r="Y112"/>
  <c r="T112"/>
  <c r="L112"/>
  <c r="B112"/>
  <c r="A112"/>
  <c r="Y111"/>
  <c r="T111"/>
  <c r="L111"/>
  <c r="B111"/>
  <c r="A111"/>
  <c r="Y110"/>
  <c r="T110"/>
  <c r="L110"/>
  <c r="B110"/>
  <c r="A110"/>
  <c r="B109"/>
  <c r="A109"/>
  <c r="L108"/>
  <c r="B108"/>
  <c r="A108"/>
  <c r="L107"/>
  <c r="B107"/>
  <c r="A107"/>
  <c r="L106"/>
  <c r="B106"/>
  <c r="A106"/>
  <c r="L105"/>
  <c r="B105"/>
  <c r="A105"/>
  <c r="L104"/>
  <c r="B104"/>
  <c r="A104"/>
  <c r="L103"/>
  <c r="B103"/>
  <c r="A103"/>
  <c r="L102"/>
  <c r="B102"/>
  <c r="A102"/>
  <c r="L101"/>
  <c r="B101"/>
  <c r="A101"/>
  <c r="L100"/>
  <c r="B100"/>
  <c r="A100"/>
  <c r="L99"/>
  <c r="B99"/>
  <c r="A99"/>
  <c r="L98"/>
  <c r="B98"/>
  <c r="A98"/>
  <c r="L97"/>
  <c r="B97"/>
  <c r="A97"/>
  <c r="L96"/>
  <c r="B96"/>
  <c r="A96"/>
  <c r="L95"/>
  <c r="B95"/>
  <c r="A95"/>
  <c r="L94"/>
  <c r="B94"/>
  <c r="A94"/>
  <c r="L93"/>
  <c r="B93"/>
  <c r="A93"/>
  <c r="L92"/>
  <c r="B92"/>
  <c r="A92"/>
  <c r="L91"/>
  <c r="B91"/>
  <c r="A91"/>
  <c r="Y90"/>
  <c r="Y89" s="1"/>
  <c r="T90"/>
  <c r="T89" s="1"/>
  <c r="L90"/>
  <c r="B90"/>
  <c r="A90"/>
  <c r="O151" l="1"/>
  <c r="O17" i="4"/>
  <c r="P126"/>
  <c r="N126" i="3"/>
  <c r="M126" s="1"/>
  <c r="L126" s="1"/>
  <c r="K126" s="1"/>
  <c r="J126" s="1"/>
  <c r="I126" s="1"/>
  <c r="F131" i="2"/>
  <c r="P168"/>
  <c r="N151"/>
  <c r="O131"/>
  <c r="K142"/>
  <c r="P142"/>
  <c r="K131"/>
  <c r="L156"/>
  <c r="K168"/>
  <c r="F168"/>
  <c r="L171"/>
  <c r="L119"/>
  <c r="F151"/>
  <c r="L132"/>
  <c r="P131"/>
  <c r="L131" s="1"/>
  <c r="M131"/>
  <c r="K151"/>
  <c r="L134"/>
  <c r="N168"/>
  <c r="N131"/>
  <c r="L181"/>
  <c r="L189"/>
  <c r="M142"/>
  <c r="L145"/>
  <c r="L158"/>
  <c r="L164"/>
  <c r="L166"/>
  <c r="L140"/>
  <c r="L175"/>
  <c r="L136"/>
  <c r="K130"/>
  <c r="L147"/>
  <c r="L177"/>
  <c r="F142"/>
  <c r="F130" s="1"/>
  <c r="O142"/>
  <c r="O130" s="1"/>
  <c r="L185"/>
  <c r="L143"/>
  <c r="L149"/>
  <c r="M151"/>
  <c r="L191"/>
  <c r="L121"/>
  <c r="O168"/>
  <c r="L173"/>
  <c r="L179"/>
  <c r="L123"/>
  <c r="N142"/>
  <c r="L152"/>
  <c r="L162"/>
  <c r="L183"/>
  <c r="L125"/>
  <c r="L154"/>
  <c r="L160"/>
  <c r="M168"/>
  <c r="L169"/>
  <c r="L187"/>
  <c r="P151"/>
  <c r="T109"/>
  <c r="O126" i="4"/>
  <c r="Y109" i="2"/>
  <c r="L17" i="3"/>
  <c r="L109" i="2"/>
  <c r="L89"/>
  <c r="P16" i="4"/>
  <c r="J25" i="3"/>
  <c r="K20"/>
  <c r="K19" s="1"/>
  <c r="K18" s="1"/>
  <c r="M16"/>
  <c r="B89" i="2"/>
  <c r="A89"/>
  <c r="Y88"/>
  <c r="T88"/>
  <c r="L88"/>
  <c r="B88"/>
  <c r="A88"/>
  <c r="P87"/>
  <c r="O87"/>
  <c r="N87"/>
  <c r="M87"/>
  <c r="K87"/>
  <c r="F87"/>
  <c r="B87"/>
  <c r="A87"/>
  <c r="Y86"/>
  <c r="T86"/>
  <c r="L86"/>
  <c r="B86"/>
  <c r="A86"/>
  <c r="P85"/>
  <c r="O85"/>
  <c r="N85"/>
  <c r="M85"/>
  <c r="K85"/>
  <c r="F85"/>
  <c r="B85"/>
  <c r="A85"/>
  <c r="Y84"/>
  <c r="T84"/>
  <c r="L84"/>
  <c r="B84"/>
  <c r="A84"/>
  <c r="P83"/>
  <c r="O83"/>
  <c r="N83"/>
  <c r="M83"/>
  <c r="K83"/>
  <c r="F83"/>
  <c r="B83"/>
  <c r="A83"/>
  <c r="B82"/>
  <c r="A82"/>
  <c r="Y81"/>
  <c r="T81"/>
  <c r="L81"/>
  <c r="B81"/>
  <c r="A81"/>
  <c r="P80"/>
  <c r="O80"/>
  <c r="N80"/>
  <c r="M80"/>
  <c r="K80"/>
  <c r="F80"/>
  <c r="B80"/>
  <c r="A80"/>
  <c r="Y79"/>
  <c r="T79"/>
  <c r="L79"/>
  <c r="B79"/>
  <c r="A79"/>
  <c r="P78"/>
  <c r="O78"/>
  <c r="N78"/>
  <c r="M78"/>
  <c r="K78"/>
  <c r="F78"/>
  <c r="B78"/>
  <c r="A78"/>
  <c r="Y77"/>
  <c r="T77"/>
  <c r="L77"/>
  <c r="B77"/>
  <c r="A77"/>
  <c r="P76"/>
  <c r="O76"/>
  <c r="N76"/>
  <c r="M76"/>
  <c r="K76"/>
  <c r="F76"/>
  <c r="B76"/>
  <c r="A76"/>
  <c r="Y75"/>
  <c r="T75"/>
  <c r="L75"/>
  <c r="B75"/>
  <c r="A75"/>
  <c r="P74"/>
  <c r="O74"/>
  <c r="N74"/>
  <c r="M74"/>
  <c r="K74"/>
  <c r="F74"/>
  <c r="B74"/>
  <c r="A74"/>
  <c r="Y73"/>
  <c r="T73"/>
  <c r="L73"/>
  <c r="B73"/>
  <c r="A73"/>
  <c r="P72"/>
  <c r="O72"/>
  <c r="N72"/>
  <c r="M72"/>
  <c r="K72"/>
  <c r="F72"/>
  <c r="B72"/>
  <c r="A72"/>
  <c r="L71"/>
  <c r="B71"/>
  <c r="A71"/>
  <c r="L70"/>
  <c r="B70"/>
  <c r="A70"/>
  <c r="L69"/>
  <c r="F69"/>
  <c r="B69"/>
  <c r="A69"/>
  <c r="L68"/>
  <c r="F68"/>
  <c r="B68"/>
  <c r="A68"/>
  <c r="L67"/>
  <c r="B67"/>
  <c r="A67"/>
  <c r="L66"/>
  <c r="F66"/>
  <c r="B66"/>
  <c r="A66"/>
  <c r="L65"/>
  <c r="B65"/>
  <c r="A65"/>
  <c r="L64"/>
  <c r="B64"/>
  <c r="A64"/>
  <c r="L63"/>
  <c r="B63"/>
  <c r="A63"/>
  <c r="L62"/>
  <c r="B62"/>
  <c r="A62"/>
  <c r="L61"/>
  <c r="B61"/>
  <c r="A61"/>
  <c r="L60"/>
  <c r="B60"/>
  <c r="A60"/>
  <c r="L59"/>
  <c r="B59"/>
  <c r="A59"/>
  <c r="L58"/>
  <c r="B58"/>
  <c r="A58"/>
  <c r="L57"/>
  <c r="B57"/>
  <c r="A57"/>
  <c r="L56"/>
  <c r="B56"/>
  <c r="A56"/>
  <c r="L55"/>
  <c r="B55"/>
  <c r="A55"/>
  <c r="L54"/>
  <c r="B54"/>
  <c r="A54"/>
  <c r="L53"/>
  <c r="B53"/>
  <c r="A53"/>
  <c r="L52"/>
  <c r="B52"/>
  <c r="A52"/>
  <c r="Y51"/>
  <c r="Q51"/>
  <c r="L51"/>
  <c r="B51"/>
  <c r="A51"/>
  <c r="Y50"/>
  <c r="Q50"/>
  <c r="L50"/>
  <c r="B50"/>
  <c r="A50"/>
  <c r="Y49"/>
  <c r="Q49"/>
  <c r="L49"/>
  <c r="B49"/>
  <c r="A49"/>
  <c r="Q48"/>
  <c r="P48"/>
  <c r="O48"/>
  <c r="N48"/>
  <c r="M48"/>
  <c r="K48"/>
  <c r="B48"/>
  <c r="A48"/>
  <c r="Y47"/>
  <c r="T47"/>
  <c r="Q47"/>
  <c r="L47"/>
  <c r="B47"/>
  <c r="A47"/>
  <c r="Q46"/>
  <c r="P46"/>
  <c r="O46"/>
  <c r="N46"/>
  <c r="M46"/>
  <c r="K46"/>
  <c r="F46"/>
  <c r="B46"/>
  <c r="A46"/>
  <c r="B45"/>
  <c r="A45"/>
  <c r="B44"/>
  <c r="A44"/>
  <c r="B43"/>
  <c r="A43"/>
  <c r="B42"/>
  <c r="A42"/>
  <c r="B41"/>
  <c r="A41"/>
  <c r="Q40"/>
  <c r="B40"/>
  <c r="A40"/>
  <c r="Y39"/>
  <c r="U39"/>
  <c r="T39"/>
  <c r="L39"/>
  <c r="B39"/>
  <c r="A39"/>
  <c r="U38"/>
  <c r="P38"/>
  <c r="O38"/>
  <c r="N38"/>
  <c r="M38"/>
  <c r="K38"/>
  <c r="F38"/>
  <c r="B38"/>
  <c r="A38"/>
  <c r="T37"/>
  <c r="L37"/>
  <c r="B37"/>
  <c r="A37"/>
  <c r="T36"/>
  <c r="L36"/>
  <c r="B36"/>
  <c r="A36"/>
  <c r="U35"/>
  <c r="L35"/>
  <c r="F35"/>
  <c r="B35"/>
  <c r="A35"/>
  <c r="Y34"/>
  <c r="U34"/>
  <c r="T34"/>
  <c r="L34"/>
  <c r="B34"/>
  <c r="A34"/>
  <c r="U33"/>
  <c r="P33"/>
  <c r="O33"/>
  <c r="N33"/>
  <c r="M33"/>
  <c r="K33"/>
  <c r="F33"/>
  <c r="B33"/>
  <c r="A33"/>
  <c r="Y32"/>
  <c r="U32"/>
  <c r="T32"/>
  <c r="L32"/>
  <c r="B32"/>
  <c r="A32"/>
  <c r="U31"/>
  <c r="P31"/>
  <c r="O31"/>
  <c r="N31"/>
  <c r="M31"/>
  <c r="K31"/>
  <c r="F31"/>
  <c r="B31"/>
  <c r="A31"/>
  <c r="U30"/>
  <c r="B30"/>
  <c r="A30"/>
  <c r="Y29"/>
  <c r="U29"/>
  <c r="T29"/>
  <c r="L29"/>
  <c r="B29"/>
  <c r="A29"/>
  <c r="U28"/>
  <c r="P28"/>
  <c r="O28"/>
  <c r="N28"/>
  <c r="M28"/>
  <c r="K28"/>
  <c r="F28"/>
  <c r="B28"/>
  <c r="A28"/>
  <c r="Y27"/>
  <c r="U27"/>
  <c r="T27"/>
  <c r="L27"/>
  <c r="B27"/>
  <c r="A27"/>
  <c r="U26"/>
  <c r="P26"/>
  <c r="O26"/>
  <c r="N26"/>
  <c r="M26"/>
  <c r="K26"/>
  <c r="F26"/>
  <c r="B26"/>
  <c r="A26"/>
  <c r="Y25"/>
  <c r="U25"/>
  <c r="T25"/>
  <c r="L25"/>
  <c r="B25"/>
  <c r="A25"/>
  <c r="U24"/>
  <c r="P24"/>
  <c r="O24"/>
  <c r="N24"/>
  <c r="M24"/>
  <c r="K24"/>
  <c r="F24"/>
  <c r="B24"/>
  <c r="A24"/>
  <c r="Y23"/>
  <c r="U23"/>
  <c r="T23"/>
  <c r="L23"/>
  <c r="B23"/>
  <c r="A23"/>
  <c r="U22"/>
  <c r="P22"/>
  <c r="O22"/>
  <c r="N22"/>
  <c r="M22"/>
  <c r="K22"/>
  <c r="F22"/>
  <c r="B22"/>
  <c r="A22"/>
  <c r="U21"/>
  <c r="B21"/>
  <c r="A21"/>
  <c r="U20"/>
  <c r="B20"/>
  <c r="A20"/>
  <c r="N40" l="1"/>
  <c r="P15" i="4"/>
  <c r="P130" i="2"/>
  <c r="P129" s="1"/>
  <c r="O129" s="1"/>
  <c r="M40"/>
  <c r="N30"/>
  <c r="M130"/>
  <c r="M129" s="1"/>
  <c r="M128" s="1"/>
  <c r="M127" s="1"/>
  <c r="P30"/>
  <c r="L151"/>
  <c r="F48"/>
  <c r="L168"/>
  <c r="L83"/>
  <c r="N21"/>
  <c r="L78"/>
  <c r="P82"/>
  <c r="K21"/>
  <c r="P21"/>
  <c r="M21"/>
  <c r="L24"/>
  <c r="F21"/>
  <c r="O21"/>
  <c r="L31"/>
  <c r="F30"/>
  <c r="K40"/>
  <c r="P40"/>
  <c r="L74"/>
  <c r="O30"/>
  <c r="L72"/>
  <c r="F82"/>
  <c r="K82"/>
  <c r="N82"/>
  <c r="L87"/>
  <c r="O40"/>
  <c r="F40"/>
  <c r="N130"/>
  <c r="N129" s="1"/>
  <c r="L142"/>
  <c r="L26"/>
  <c r="L28"/>
  <c r="L38"/>
  <c r="L46"/>
  <c r="L80"/>
  <c r="M82"/>
  <c r="L85"/>
  <c r="M30"/>
  <c r="L22"/>
  <c r="L48"/>
  <c r="K30"/>
  <c r="L33"/>
  <c r="L76"/>
  <c r="O82"/>
  <c r="M20"/>
  <c r="K17" i="3"/>
  <c r="L16"/>
  <c r="M15"/>
  <c r="I25"/>
  <c r="J20"/>
  <c r="J19" s="1"/>
  <c r="J18" s="1"/>
  <c r="U19" i="2"/>
  <c r="B19"/>
  <c r="A19"/>
  <c r="U18"/>
  <c r="B18"/>
  <c r="A18"/>
  <c r="U17"/>
  <c r="B17"/>
  <c r="A17"/>
  <c r="U16"/>
  <c r="B16"/>
  <c r="V191" i="1"/>
  <c r="U190"/>
  <c r="T190"/>
  <c r="S190"/>
  <c r="P190"/>
  <c r="O190"/>
  <c r="N190"/>
  <c r="M190"/>
  <c r="E190" i="3" s="1"/>
  <c r="L190" i="1"/>
  <c r="K190"/>
  <c r="J190"/>
  <c r="I190"/>
  <c r="H190"/>
  <c r="E190"/>
  <c r="D190"/>
  <c r="T191" i="2" s="1"/>
  <c r="V189" i="1"/>
  <c r="U188"/>
  <c r="T188"/>
  <c r="S188"/>
  <c r="P188"/>
  <c r="O188"/>
  <c r="N188"/>
  <c r="M188"/>
  <c r="L188"/>
  <c r="K188"/>
  <c r="J188"/>
  <c r="I188"/>
  <c r="H188"/>
  <c r="E188"/>
  <c r="D188"/>
  <c r="T189" i="2" s="1"/>
  <c r="V187" i="1"/>
  <c r="U186"/>
  <c r="T186"/>
  <c r="S186"/>
  <c r="P186"/>
  <c r="O186"/>
  <c r="N186"/>
  <c r="M186"/>
  <c r="L186"/>
  <c r="K186"/>
  <c r="J186"/>
  <c r="I186"/>
  <c r="H186"/>
  <c r="E186"/>
  <c r="D186"/>
  <c r="T187" i="2" s="1"/>
  <c r="V185" i="1"/>
  <c r="U184"/>
  <c r="T184"/>
  <c r="S184"/>
  <c r="P184"/>
  <c r="O184"/>
  <c r="N184"/>
  <c r="M184"/>
  <c r="L184"/>
  <c r="K184"/>
  <c r="J184"/>
  <c r="I184"/>
  <c r="H184"/>
  <c r="E184"/>
  <c r="D184"/>
  <c r="V183"/>
  <c r="U182"/>
  <c r="T182"/>
  <c r="S182"/>
  <c r="P182"/>
  <c r="O182"/>
  <c r="N182"/>
  <c r="M182"/>
  <c r="L182"/>
  <c r="K182"/>
  <c r="C182" i="3" s="1"/>
  <c r="J182" i="1"/>
  <c r="I182"/>
  <c r="H182"/>
  <c r="E182"/>
  <c r="D182"/>
  <c r="V181"/>
  <c r="U180"/>
  <c r="T180"/>
  <c r="S180"/>
  <c r="P180"/>
  <c r="O180"/>
  <c r="N180"/>
  <c r="M180"/>
  <c r="L180"/>
  <c r="K180"/>
  <c r="J180"/>
  <c r="I180"/>
  <c r="H180"/>
  <c r="E180"/>
  <c r="D180"/>
  <c r="T181" i="2" s="1"/>
  <c r="V179" i="1"/>
  <c r="U178"/>
  <c r="T178"/>
  <c r="S178"/>
  <c r="P178"/>
  <c r="O178"/>
  <c r="N178"/>
  <c r="M178"/>
  <c r="L178"/>
  <c r="K178"/>
  <c r="J178"/>
  <c r="I178"/>
  <c r="H178"/>
  <c r="E178"/>
  <c r="D178"/>
  <c r="E178" i="4" s="1"/>
  <c r="V177" i="1"/>
  <c r="U176"/>
  <c r="T176"/>
  <c r="S176"/>
  <c r="P176"/>
  <c r="O176"/>
  <c r="N176"/>
  <c r="M176"/>
  <c r="L176"/>
  <c r="K176"/>
  <c r="J176"/>
  <c r="I176"/>
  <c r="H176"/>
  <c r="E176"/>
  <c r="D176"/>
  <c r="T177" i="2" s="1"/>
  <c r="V175" i="1"/>
  <c r="U174"/>
  <c r="T174"/>
  <c r="S174"/>
  <c r="P174"/>
  <c r="O174"/>
  <c r="N174"/>
  <c r="M174"/>
  <c r="L174"/>
  <c r="K174"/>
  <c r="J174"/>
  <c r="I174"/>
  <c r="H174"/>
  <c r="E174"/>
  <c r="D174"/>
  <c r="T175" i="2" s="1"/>
  <c r="V173" i="1"/>
  <c r="U172"/>
  <c r="T172"/>
  <c r="S172"/>
  <c r="P172"/>
  <c r="O172"/>
  <c r="N172"/>
  <c r="M172"/>
  <c r="L172"/>
  <c r="D172" i="3" s="1"/>
  <c r="K172" i="1"/>
  <c r="J172"/>
  <c r="I172"/>
  <c r="H172"/>
  <c r="E172"/>
  <c r="D172"/>
  <c r="E172" i="4" s="1"/>
  <c r="V171" i="1"/>
  <c r="U170"/>
  <c r="T170"/>
  <c r="S170"/>
  <c r="P170"/>
  <c r="O170"/>
  <c r="N170"/>
  <c r="F170" i="3" s="1"/>
  <c r="M170" i="1"/>
  <c r="E170" i="3" s="1"/>
  <c r="L170" i="1"/>
  <c r="D170" i="3" s="1"/>
  <c r="K170" i="1"/>
  <c r="J170"/>
  <c r="I170"/>
  <c r="H170"/>
  <c r="E170"/>
  <c r="D170"/>
  <c r="T171" i="2" s="1"/>
  <c r="V169" i="1"/>
  <c r="U168"/>
  <c r="T168"/>
  <c r="S168"/>
  <c r="P168"/>
  <c r="O168"/>
  <c r="N168"/>
  <c r="F168" i="3" s="1"/>
  <c r="M168" i="1"/>
  <c r="L168"/>
  <c r="K168"/>
  <c r="J168"/>
  <c r="L30" i="2" l="1"/>
  <c r="P20"/>
  <c r="P19" s="1"/>
  <c r="P18" s="1"/>
  <c r="L40"/>
  <c r="N20"/>
  <c r="N19" s="1"/>
  <c r="N18" s="1"/>
  <c r="F20"/>
  <c r="L21"/>
  <c r="P128"/>
  <c r="P127" s="1"/>
  <c r="L129"/>
  <c r="K129" s="1"/>
  <c r="F129" s="1"/>
  <c r="K20"/>
  <c r="L130"/>
  <c r="O20"/>
  <c r="L82"/>
  <c r="W81" i="1" s="1"/>
  <c r="M19" i="2"/>
  <c r="V168" i="1"/>
  <c r="V190"/>
  <c r="C172" i="3"/>
  <c r="H168"/>
  <c r="R168" i="1"/>
  <c r="H172" i="3"/>
  <c r="G172" s="1"/>
  <c r="R172" i="1"/>
  <c r="H174" i="3"/>
  <c r="R174" i="1"/>
  <c r="V170"/>
  <c r="Q176"/>
  <c r="Q178"/>
  <c r="Q180"/>
  <c r="G168" i="3"/>
  <c r="Q168" i="1"/>
  <c r="H170" i="3"/>
  <c r="R170" i="1"/>
  <c r="C170" i="3"/>
  <c r="Q172" i="1"/>
  <c r="Q174"/>
  <c r="V184"/>
  <c r="V188"/>
  <c r="D190" i="3"/>
  <c r="C190" s="1"/>
  <c r="G170"/>
  <c r="Q170" i="1"/>
  <c r="H182" i="3"/>
  <c r="R182" i="1"/>
  <c r="H184" i="3"/>
  <c r="G184" s="1"/>
  <c r="R184" i="1"/>
  <c r="H186" i="3"/>
  <c r="R186" i="1"/>
  <c r="H188" i="3"/>
  <c r="G188" s="1"/>
  <c r="R188" i="1"/>
  <c r="H190" i="3"/>
  <c r="R190" i="1"/>
  <c r="V178"/>
  <c r="H176" i="3"/>
  <c r="R176" i="1"/>
  <c r="H178" i="3"/>
  <c r="G178" s="1"/>
  <c r="R178" i="1"/>
  <c r="H180" i="3"/>
  <c r="R180" i="1"/>
  <c r="V172"/>
  <c r="Q182"/>
  <c r="Q184"/>
  <c r="Q186"/>
  <c r="Q188"/>
  <c r="Q190"/>
  <c r="E168" i="3"/>
  <c r="D168" s="1"/>
  <c r="G174"/>
  <c r="V174" i="1"/>
  <c r="G180" i="3"/>
  <c r="V180" i="1"/>
  <c r="G186" i="3"/>
  <c r="V186" i="1"/>
  <c r="G176" i="3"/>
  <c r="V176" i="1"/>
  <c r="G182" i="3"/>
  <c r="V182" i="1"/>
  <c r="G190" i="3"/>
  <c r="I168" i="1"/>
  <c r="F174" i="4"/>
  <c r="E174" s="1"/>
  <c r="Y175" i="2"/>
  <c r="F176" i="4"/>
  <c r="E176" s="1"/>
  <c r="Y177" i="2"/>
  <c r="F178" i="4"/>
  <c r="Y179" i="2"/>
  <c r="T179" s="1"/>
  <c r="F180" i="4"/>
  <c r="E180" s="1"/>
  <c r="Y181" i="2"/>
  <c r="F182" i="4"/>
  <c r="Y183" i="2"/>
  <c r="F184" i="4"/>
  <c r="Y185" i="2"/>
  <c r="F186" i="4"/>
  <c r="E186" s="1"/>
  <c r="Y187" i="2"/>
  <c r="F188" i="4"/>
  <c r="E188" s="1"/>
  <c r="Y189" i="2"/>
  <c r="F190" i="4"/>
  <c r="E190" s="1"/>
  <c r="Y191" i="2"/>
  <c r="F170" i="4"/>
  <c r="E170" s="1"/>
  <c r="Y171" i="2"/>
  <c r="F172" i="4"/>
  <c r="Y173" i="2"/>
  <c r="T173" s="1"/>
  <c r="E182" i="4"/>
  <c r="T183" i="2"/>
  <c r="E184" i="4"/>
  <c r="T185" i="2"/>
  <c r="C168" i="3"/>
  <c r="F172"/>
  <c r="E172" s="1"/>
  <c r="F174"/>
  <c r="E174" s="1"/>
  <c r="D174" s="1"/>
  <c r="C174" s="1"/>
  <c r="F176"/>
  <c r="E176" s="1"/>
  <c r="D176" s="1"/>
  <c r="C176" s="1"/>
  <c r="F178"/>
  <c r="E178" s="1"/>
  <c r="D178" s="1"/>
  <c r="C178" s="1"/>
  <c r="F180"/>
  <c r="E180" s="1"/>
  <c r="D180" s="1"/>
  <c r="C180" s="1"/>
  <c r="F182"/>
  <c r="E182" s="1"/>
  <c r="D182" s="1"/>
  <c r="F184"/>
  <c r="E184" s="1"/>
  <c r="D184" s="1"/>
  <c r="C184" s="1"/>
  <c r="F186"/>
  <c r="E186" s="1"/>
  <c r="D186" s="1"/>
  <c r="C186" s="1"/>
  <c r="F188"/>
  <c r="E188" s="1"/>
  <c r="D188" s="1"/>
  <c r="C188" s="1"/>
  <c r="F190"/>
  <c r="O128" i="2"/>
  <c r="N128" s="1"/>
  <c r="I20" i="3"/>
  <c r="I19" s="1"/>
  <c r="I18" s="1"/>
  <c r="K16"/>
  <c r="L15"/>
  <c r="J17"/>
  <c r="H168" i="1"/>
  <c r="E168"/>
  <c r="D168"/>
  <c r="T169" i="2" s="1"/>
  <c r="U167" i="1"/>
  <c r="T167"/>
  <c r="S167"/>
  <c r="P167"/>
  <c r="O167"/>
  <c r="N167"/>
  <c r="M167"/>
  <c r="L167"/>
  <c r="K167"/>
  <c r="J167"/>
  <c r="E167"/>
  <c r="D167"/>
  <c r="E167" i="4" s="1"/>
  <c r="V166" i="1"/>
  <c r="U165"/>
  <c r="T165"/>
  <c r="S165"/>
  <c r="P165"/>
  <c r="O165"/>
  <c r="N165"/>
  <c r="M165"/>
  <c r="L165"/>
  <c r="K165"/>
  <c r="J165"/>
  <c r="I165"/>
  <c r="H165"/>
  <c r="E165"/>
  <c r="D165"/>
  <c r="T166" i="2" s="1"/>
  <c r="V164" i="1"/>
  <c r="U163"/>
  <c r="T163"/>
  <c r="S163"/>
  <c r="P163"/>
  <c r="O163"/>
  <c r="N163"/>
  <c r="M163"/>
  <c r="L163"/>
  <c r="K163"/>
  <c r="J163"/>
  <c r="I163"/>
  <c r="H163"/>
  <c r="E163"/>
  <c r="D163"/>
  <c r="T164" i="2" s="1"/>
  <c r="V162" i="1"/>
  <c r="U161"/>
  <c r="T161"/>
  <c r="S161"/>
  <c r="P161"/>
  <c r="O161"/>
  <c r="N161"/>
  <c r="M161"/>
  <c r="L161"/>
  <c r="K161"/>
  <c r="J161"/>
  <c r="I161"/>
  <c r="H161"/>
  <c r="E161"/>
  <c r="D161"/>
  <c r="T162" i="2" s="1"/>
  <c r="V160" i="1"/>
  <c r="U159"/>
  <c r="T159"/>
  <c r="S159"/>
  <c r="P159"/>
  <c r="O159"/>
  <c r="N159"/>
  <c r="M159"/>
  <c r="E159" i="3" s="1"/>
  <c r="L159" i="1"/>
  <c r="K159"/>
  <c r="J159"/>
  <c r="I159"/>
  <c r="H159"/>
  <c r="E159"/>
  <c r="D159"/>
  <c r="T160" i="2" s="1"/>
  <c r="V158" i="1"/>
  <c r="U157"/>
  <c r="T157"/>
  <c r="S157"/>
  <c r="P157"/>
  <c r="O157"/>
  <c r="N157"/>
  <c r="M157"/>
  <c r="L157"/>
  <c r="K157"/>
  <c r="J157"/>
  <c r="I157"/>
  <c r="H157"/>
  <c r="E157"/>
  <c r="D157"/>
  <c r="E157" i="4" s="1"/>
  <c r="V156" i="1"/>
  <c r="U155"/>
  <c r="T155"/>
  <c r="S155"/>
  <c r="P155"/>
  <c r="O155"/>
  <c r="N155"/>
  <c r="M155"/>
  <c r="L155"/>
  <c r="K155"/>
  <c r="J155"/>
  <c r="I155"/>
  <c r="H155"/>
  <c r="E155"/>
  <c r="D155"/>
  <c r="V154"/>
  <c r="U153"/>
  <c r="T153"/>
  <c r="S153"/>
  <c r="P153"/>
  <c r="O153"/>
  <c r="N153"/>
  <c r="M153"/>
  <c r="E153" i="3" s="1"/>
  <c r="L153" i="1"/>
  <c r="K153"/>
  <c r="C153" i="3" s="1"/>
  <c r="J153" i="1"/>
  <c r="I153"/>
  <c r="H153"/>
  <c r="E153"/>
  <c r="D153"/>
  <c r="T154" i="2" s="1"/>
  <c r="V152" i="1"/>
  <c r="U151"/>
  <c r="T151"/>
  <c r="S151"/>
  <c r="P151"/>
  <c r="O151"/>
  <c r="N151"/>
  <c r="M151"/>
  <c r="L151"/>
  <c r="K151"/>
  <c r="J151"/>
  <c r="I151"/>
  <c r="H151"/>
  <c r="E151"/>
  <c r="D151"/>
  <c r="V149"/>
  <c r="U148"/>
  <c r="T148"/>
  <c r="S148"/>
  <c r="P148"/>
  <c r="O148"/>
  <c r="N148"/>
  <c r="M148"/>
  <c r="E148" i="3" s="1"/>
  <c r="L148" i="1"/>
  <c r="K148"/>
  <c r="J148"/>
  <c r="I148"/>
  <c r="H148"/>
  <c r="E148"/>
  <c r="D148"/>
  <c r="V147"/>
  <c r="U146"/>
  <c r="T146"/>
  <c r="S146"/>
  <c r="P146"/>
  <c r="O146"/>
  <c r="N146"/>
  <c r="M146"/>
  <c r="L146"/>
  <c r="K146"/>
  <c r="J146"/>
  <c r="I146"/>
  <c r="H146"/>
  <c r="E146"/>
  <c r="D146"/>
  <c r="V145"/>
  <c r="U144"/>
  <c r="T144"/>
  <c r="S144"/>
  <c r="P144"/>
  <c r="O144"/>
  <c r="N144"/>
  <c r="M144"/>
  <c r="E144" i="3" s="1"/>
  <c r="L144" i="1"/>
  <c r="K144"/>
  <c r="C144" i="3" s="1"/>
  <c r="J144" i="1"/>
  <c r="I144"/>
  <c r="H144"/>
  <c r="E144"/>
  <c r="D144"/>
  <c r="V143"/>
  <c r="U142"/>
  <c r="T142"/>
  <c r="S142"/>
  <c r="P142"/>
  <c r="O142"/>
  <c r="N142"/>
  <c r="F142" i="3" s="1"/>
  <c r="M142" i="1"/>
  <c r="L142"/>
  <c r="D142" i="3" s="1"/>
  <c r="K142" i="1"/>
  <c r="J142"/>
  <c r="I142"/>
  <c r="H142"/>
  <c r="E142"/>
  <c r="D142"/>
  <c r="V140"/>
  <c r="U139"/>
  <c r="T139"/>
  <c r="S139"/>
  <c r="P139"/>
  <c r="O139"/>
  <c r="N139"/>
  <c r="M139"/>
  <c r="L139"/>
  <c r="K139"/>
  <c r="J139"/>
  <c r="I139"/>
  <c r="H139"/>
  <c r="E139"/>
  <c r="D139"/>
  <c r="T140" i="2" s="1"/>
  <c r="V138" i="1"/>
  <c r="I138"/>
  <c r="V137"/>
  <c r="I137"/>
  <c r="V136"/>
  <c r="I136"/>
  <c r="U135"/>
  <c r="T135"/>
  <c r="S135"/>
  <c r="E155" i="4" l="1"/>
  <c r="T156" i="2"/>
  <c r="L20"/>
  <c r="L128"/>
  <c r="K128" s="1"/>
  <c r="F128" s="1"/>
  <c r="O19"/>
  <c r="L19" s="1"/>
  <c r="K19" s="1"/>
  <c r="F19" s="1"/>
  <c r="I150" i="1"/>
  <c r="H141"/>
  <c r="K141"/>
  <c r="O141"/>
  <c r="U141"/>
  <c r="H150"/>
  <c r="I141"/>
  <c r="P141"/>
  <c r="H141" i="3" s="1"/>
  <c r="J150" i="1"/>
  <c r="O127" i="2"/>
  <c r="N127" s="1"/>
  <c r="L127" s="1"/>
  <c r="K127" s="1"/>
  <c r="F127" s="1"/>
  <c r="C142" i="3"/>
  <c r="N141" i="1"/>
  <c r="M150"/>
  <c r="E150" i="3" s="1"/>
  <c r="N150" i="1"/>
  <c r="T150"/>
  <c r="E150"/>
  <c r="K150"/>
  <c r="O150"/>
  <c r="G150" i="3" s="1"/>
  <c r="F150" s="1"/>
  <c r="U150" i="1"/>
  <c r="D141"/>
  <c r="J141"/>
  <c r="M141"/>
  <c r="S141"/>
  <c r="V144"/>
  <c r="V161"/>
  <c r="S150"/>
  <c r="L150"/>
  <c r="D148" i="3"/>
  <c r="Q139" i="1"/>
  <c r="Q142"/>
  <c r="C148" i="3"/>
  <c r="Q167" i="1"/>
  <c r="H139" i="3"/>
  <c r="G139" s="1"/>
  <c r="R139" i="1"/>
  <c r="H146" i="3"/>
  <c r="R146" i="1"/>
  <c r="H148" i="3"/>
  <c r="R148" i="1"/>
  <c r="H163" i="3"/>
  <c r="R163" i="1"/>
  <c r="H165" i="3"/>
  <c r="G165" s="1"/>
  <c r="R165" i="1"/>
  <c r="L141"/>
  <c r="D141" i="3" s="1"/>
  <c r="T141" i="1"/>
  <c r="D144" i="3"/>
  <c r="V157" i="1"/>
  <c r="H144" i="3"/>
  <c r="R144" i="1"/>
  <c r="H151" i="3"/>
  <c r="R151" i="1"/>
  <c r="H153" i="3"/>
  <c r="R153" i="1"/>
  <c r="H155" i="3"/>
  <c r="G155" s="1"/>
  <c r="F155" s="1"/>
  <c r="R155" i="1"/>
  <c r="H157" i="3"/>
  <c r="G157" s="1"/>
  <c r="F157" s="1"/>
  <c r="E157" s="1"/>
  <c r="R157" i="1"/>
  <c r="H159" i="3"/>
  <c r="R159" i="1"/>
  <c r="H161" i="3"/>
  <c r="R161" i="1"/>
  <c r="Q146"/>
  <c r="Q148"/>
  <c r="Q163"/>
  <c r="Q165"/>
  <c r="V167"/>
  <c r="H142" i="3"/>
  <c r="G142" s="1"/>
  <c r="R142" i="1"/>
  <c r="G153" i="3"/>
  <c r="Q153" i="1"/>
  <c r="H167" i="3"/>
  <c r="R167" i="1"/>
  <c r="Q144"/>
  <c r="Q151"/>
  <c r="Q155"/>
  <c r="Q157"/>
  <c r="Q159"/>
  <c r="Q161"/>
  <c r="V139"/>
  <c r="V148"/>
  <c r="G151" i="3"/>
  <c r="F151" s="1"/>
  <c r="E151" s="1"/>
  <c r="D151" s="1"/>
  <c r="C151" s="1"/>
  <c r="G159"/>
  <c r="F159" s="1"/>
  <c r="V159" i="1"/>
  <c r="F165" i="3"/>
  <c r="E165" s="1"/>
  <c r="V165" i="1"/>
  <c r="G144" i="3"/>
  <c r="F144" s="1"/>
  <c r="V146" i="1"/>
  <c r="D157" i="3"/>
  <c r="C157" s="1"/>
  <c r="G163"/>
  <c r="F163" s="1"/>
  <c r="E163" s="1"/>
  <c r="D163" s="1"/>
  <c r="C163" s="1"/>
  <c r="V163" i="1"/>
  <c r="E155" i="3"/>
  <c r="D155" s="1"/>
  <c r="C155" s="1"/>
  <c r="V155" i="1"/>
  <c r="V142"/>
  <c r="V153"/>
  <c r="G161" i="3"/>
  <c r="F161" s="1"/>
  <c r="E161" s="1"/>
  <c r="D161" s="1"/>
  <c r="C161" s="1"/>
  <c r="E151" i="4"/>
  <c r="T152" i="2"/>
  <c r="F139" i="4"/>
  <c r="E139" s="1"/>
  <c r="Y140" i="2"/>
  <c r="F151" i="4"/>
  <c r="Y152" i="2"/>
  <c r="F153" i="4"/>
  <c r="E153" s="1"/>
  <c r="Y154" i="2"/>
  <c r="F155" i="4"/>
  <c r="Y156" i="2"/>
  <c r="F157" i="4"/>
  <c r="Y158" i="2"/>
  <c r="T158" s="1"/>
  <c r="F159" i="4"/>
  <c r="E159" s="1"/>
  <c r="Y160" i="2"/>
  <c r="F161" i="4"/>
  <c r="E161" s="1"/>
  <c r="Y162" i="2"/>
  <c r="F163" i="4"/>
  <c r="E163" s="1"/>
  <c r="Y164" i="2"/>
  <c r="F165" i="4"/>
  <c r="E165" s="1"/>
  <c r="Y166" i="2"/>
  <c r="F167" i="4"/>
  <c r="Y168" i="2"/>
  <c r="T168" s="1"/>
  <c r="E142" i="3"/>
  <c r="D153"/>
  <c r="D159"/>
  <c r="C159" s="1"/>
  <c r="V151" i="1"/>
  <c r="D165" i="3"/>
  <c r="C165" s="1"/>
  <c r="F142" i="4"/>
  <c r="Y143" i="2"/>
  <c r="F146" i="4"/>
  <c r="Y147" i="2"/>
  <c r="E142" i="4"/>
  <c r="T143" i="2"/>
  <c r="E144" i="4"/>
  <c r="T145" i="2"/>
  <c r="E146" i="4"/>
  <c r="T147" i="2"/>
  <c r="E148" i="4"/>
  <c r="T149" i="2"/>
  <c r="F168" i="4"/>
  <c r="E168" s="1"/>
  <c r="Y169" i="2"/>
  <c r="E141" i="1"/>
  <c r="G146" i="3"/>
  <c r="F146" s="1"/>
  <c r="E146" s="1"/>
  <c r="D146" s="1"/>
  <c r="C146" s="1"/>
  <c r="G148"/>
  <c r="F148" s="1"/>
  <c r="D150" i="1"/>
  <c r="T151" i="2" s="1"/>
  <c r="P150" i="1"/>
  <c r="F153" i="3"/>
  <c r="F144" i="4"/>
  <c r="Y145" i="2"/>
  <c r="F148" i="4"/>
  <c r="Y149" i="2"/>
  <c r="F150" i="4"/>
  <c r="Y151" i="2"/>
  <c r="E141" i="4"/>
  <c r="T142" i="2"/>
  <c r="F139" i="3"/>
  <c r="E139" s="1"/>
  <c r="D139" s="1"/>
  <c r="C139" s="1"/>
  <c r="C141"/>
  <c r="G141"/>
  <c r="F141" s="1"/>
  <c r="E141" s="1"/>
  <c r="I167" i="1"/>
  <c r="H167" s="1"/>
  <c r="G167" i="3"/>
  <c r="F167" s="1"/>
  <c r="E167" s="1"/>
  <c r="D167" s="1"/>
  <c r="C167" s="1"/>
  <c r="P17" i="2"/>
  <c r="M18"/>
  <c r="N17"/>
  <c r="J16" i="3"/>
  <c r="K15"/>
  <c r="I17"/>
  <c r="V135" i="1"/>
  <c r="P135"/>
  <c r="O135"/>
  <c r="N135"/>
  <c r="M135"/>
  <c r="L135"/>
  <c r="D135" i="3" s="1"/>
  <c r="K135" i="1"/>
  <c r="J135"/>
  <c r="I135"/>
  <c r="H135"/>
  <c r="E135"/>
  <c r="D135"/>
  <c r="V134"/>
  <c r="U133"/>
  <c r="T133"/>
  <c r="S133"/>
  <c r="P133"/>
  <c r="O133"/>
  <c r="N133"/>
  <c r="F133" i="3" s="1"/>
  <c r="M133" i="1"/>
  <c r="L133"/>
  <c r="K133"/>
  <c r="J133"/>
  <c r="I133"/>
  <c r="H133"/>
  <c r="E133"/>
  <c r="D133"/>
  <c r="V132"/>
  <c r="U131"/>
  <c r="T131"/>
  <c r="S131"/>
  <c r="P131"/>
  <c r="O131"/>
  <c r="N131"/>
  <c r="M131"/>
  <c r="L131"/>
  <c r="K131"/>
  <c r="C131" i="3" s="1"/>
  <c r="J131" i="1"/>
  <c r="I131"/>
  <c r="H131"/>
  <c r="E131"/>
  <c r="D131"/>
  <c r="O18" i="2" l="1"/>
  <c r="L18" s="1"/>
  <c r="K18" s="1"/>
  <c r="F18" s="1"/>
  <c r="D150" i="3"/>
  <c r="V150" i="1"/>
  <c r="Q141"/>
  <c r="V141"/>
  <c r="S130"/>
  <c r="S129" s="1"/>
  <c r="Q150"/>
  <c r="R141"/>
  <c r="C150" i="3"/>
  <c r="T130" i="1"/>
  <c r="T129" s="1"/>
  <c r="C135" i="3"/>
  <c r="U130" i="1"/>
  <c r="U129" s="1"/>
  <c r="H133" i="3"/>
  <c r="R133" i="1"/>
  <c r="G135" i="3"/>
  <c r="Q135" i="1"/>
  <c r="Q131"/>
  <c r="Q133"/>
  <c r="H131" i="3"/>
  <c r="G131" s="1"/>
  <c r="R131" i="1"/>
  <c r="H135" i="3"/>
  <c r="R135" i="1"/>
  <c r="H150" i="3"/>
  <c r="R150" i="1"/>
  <c r="G133" i="3"/>
  <c r="V133" i="1"/>
  <c r="E133" i="3"/>
  <c r="D133" s="1"/>
  <c r="C133" s="1"/>
  <c r="E131" i="4"/>
  <c r="T132" i="2"/>
  <c r="V131" i="1"/>
  <c r="F135" i="3"/>
  <c r="E135" s="1"/>
  <c r="F131" i="4"/>
  <c r="Y132" i="2"/>
  <c r="F133" i="4"/>
  <c r="Y134" i="2"/>
  <c r="F135" i="4"/>
  <c r="Y136" i="2"/>
  <c r="E150" i="4"/>
  <c r="F141"/>
  <c r="Y142" i="2"/>
  <c r="E133" i="4"/>
  <c r="T134" i="2"/>
  <c r="E135" i="4"/>
  <c r="T136" i="2"/>
  <c r="F131" i="3"/>
  <c r="E131" s="1"/>
  <c r="D131" s="1"/>
  <c r="P16" i="2"/>
  <c r="M17"/>
  <c r="M16" s="1"/>
  <c r="N16"/>
  <c r="I16" i="3"/>
  <c r="J15"/>
  <c r="P130" i="1"/>
  <c r="O130"/>
  <c r="N130"/>
  <c r="F130" i="3" s="1"/>
  <c r="M130" i="1"/>
  <c r="L130"/>
  <c r="K130"/>
  <c r="J130"/>
  <c r="I130" s="1"/>
  <c r="H130" s="1"/>
  <c r="E130"/>
  <c r="D130"/>
  <c r="T131" i="2" s="1"/>
  <c r="O17" l="1"/>
  <c r="O16" s="1"/>
  <c r="L16" s="1"/>
  <c r="V130" i="1"/>
  <c r="G130" i="3"/>
  <c r="Q130" i="1"/>
  <c r="H130" i="3"/>
  <c r="R130" i="1"/>
  <c r="E130" i="3"/>
  <c r="D130" s="1"/>
  <c r="C130" s="1"/>
  <c r="F130" i="4"/>
  <c r="E130" s="1"/>
  <c r="Y131" i="2"/>
  <c r="I15" i="3"/>
  <c r="P129" i="1"/>
  <c r="O129"/>
  <c r="N129"/>
  <c r="F129" i="3" s="1"/>
  <c r="M129" i="1"/>
  <c r="L129"/>
  <c r="D129" i="3" s="1"/>
  <c r="K129" i="1"/>
  <c r="J129"/>
  <c r="I129" s="1"/>
  <c r="H129" s="1"/>
  <c r="E129"/>
  <c r="D129"/>
  <c r="L17" i="2" l="1"/>
  <c r="H129" i="3"/>
  <c r="R129" i="1"/>
  <c r="G129" i="3"/>
  <c r="Q129" i="1"/>
  <c r="C129" i="3"/>
  <c r="F129" i="4"/>
  <c r="Y130" i="2"/>
  <c r="E129" i="3"/>
  <c r="E129" i="4"/>
  <c r="T130" i="2"/>
  <c r="F17"/>
  <c r="F16" s="1"/>
  <c r="U128" i="1"/>
  <c r="T128" s="1"/>
  <c r="S128" s="1"/>
  <c r="K17" i="2" l="1"/>
  <c r="K16" s="1"/>
  <c r="P128" i="1"/>
  <c r="O128"/>
  <c r="N128"/>
  <c r="F128" i="3" s="1"/>
  <c r="M128" i="1"/>
  <c r="E128" i="3" s="1"/>
  <c r="L128" i="1"/>
  <c r="D128" i="3" s="1"/>
  <c r="K128" i="1"/>
  <c r="D128"/>
  <c r="T129" i="2" s="1"/>
  <c r="H128" i="3" l="1"/>
  <c r="R128" i="1"/>
  <c r="G128" i="3"/>
  <c r="Q128" i="1"/>
  <c r="C128" i="3"/>
  <c r="J128" i="1"/>
  <c r="I128" s="1"/>
  <c r="H128" s="1"/>
  <c r="E128" s="1"/>
  <c r="E127" s="1"/>
  <c r="E128" i="4"/>
  <c r="P127" i="1"/>
  <c r="P126" s="1"/>
  <c r="O127"/>
  <c r="O126" s="1"/>
  <c r="N127"/>
  <c r="N126" s="1"/>
  <c r="L127"/>
  <c r="D127" i="3" s="1"/>
  <c r="K127" i="1"/>
  <c r="K126" s="1"/>
  <c r="D127"/>
  <c r="T128" i="2" s="1"/>
  <c r="L126" i="1"/>
  <c r="D126" i="3" s="1"/>
  <c r="D126" i="1"/>
  <c r="T127" i="2" s="1"/>
  <c r="V125" i="1"/>
  <c r="U124"/>
  <c r="T124"/>
  <c r="S124"/>
  <c r="P124"/>
  <c r="O124"/>
  <c r="N124"/>
  <c r="M124"/>
  <c r="L124"/>
  <c r="K124"/>
  <c r="J124"/>
  <c r="I124"/>
  <c r="H124"/>
  <c r="E124"/>
  <c r="D124"/>
  <c r="V123"/>
  <c r="U122"/>
  <c r="T122"/>
  <c r="S122"/>
  <c r="P122"/>
  <c r="O122"/>
  <c r="N122"/>
  <c r="M122"/>
  <c r="L122"/>
  <c r="K122"/>
  <c r="J122"/>
  <c r="I122"/>
  <c r="H122"/>
  <c r="E122"/>
  <c r="D122"/>
  <c r="E122" i="4" s="1"/>
  <c r="V121" i="1"/>
  <c r="U120"/>
  <c r="T120"/>
  <c r="S120"/>
  <c r="P120"/>
  <c r="O120"/>
  <c r="N120"/>
  <c r="M120"/>
  <c r="L120"/>
  <c r="K120"/>
  <c r="J120"/>
  <c r="I120"/>
  <c r="H120"/>
  <c r="E120"/>
  <c r="D120"/>
  <c r="E120" i="4" s="1"/>
  <c r="V119" i="1"/>
  <c r="U118"/>
  <c r="T118"/>
  <c r="S118"/>
  <c r="P118"/>
  <c r="O118"/>
  <c r="N118"/>
  <c r="M118"/>
  <c r="L118"/>
  <c r="K118"/>
  <c r="J118"/>
  <c r="I118"/>
  <c r="H118"/>
  <c r="E118"/>
  <c r="D118"/>
  <c r="T119" i="2" s="1"/>
  <c r="V117" i="1"/>
  <c r="I117"/>
  <c r="V116"/>
  <c r="O116" i="4"/>
  <c r="V115" i="1"/>
  <c r="I115"/>
  <c r="V114"/>
  <c r="I114"/>
  <c r="V113"/>
  <c r="I113"/>
  <c r="V112"/>
  <c r="I112"/>
  <c r="I111"/>
  <c r="V110"/>
  <c r="V109"/>
  <c r="I109"/>
  <c r="H126" i="3" l="1"/>
  <c r="R126" i="1"/>
  <c r="Q118"/>
  <c r="Q120"/>
  <c r="Q122"/>
  <c r="Q124"/>
  <c r="H127" i="3"/>
  <c r="R127" i="1"/>
  <c r="G127" i="3"/>
  <c r="V118" i="1"/>
  <c r="H118" i="3"/>
  <c r="G118" s="1"/>
  <c r="R118" i="1"/>
  <c r="H120" i="3"/>
  <c r="R120" i="1"/>
  <c r="H122" i="3"/>
  <c r="G122" s="1"/>
  <c r="R122" i="1"/>
  <c r="H124" i="3"/>
  <c r="R124" i="1"/>
  <c r="C126" i="3"/>
  <c r="G120"/>
  <c r="V120" i="1"/>
  <c r="I116"/>
  <c r="I108" s="1"/>
  <c r="G124" i="3"/>
  <c r="V124" i="1"/>
  <c r="V122"/>
  <c r="F127" i="4"/>
  <c r="Y128" i="2"/>
  <c r="E126" i="1"/>
  <c r="O108" i="4"/>
  <c r="O81" s="1"/>
  <c r="O16" s="1"/>
  <c r="O15" s="1"/>
  <c r="Q116"/>
  <c r="Q108" s="1"/>
  <c r="Q81" s="1"/>
  <c r="Q16" s="1"/>
  <c r="Q15" s="1"/>
  <c r="C127" i="3"/>
  <c r="E127" i="4"/>
  <c r="F128"/>
  <c r="Y129" i="2"/>
  <c r="F118" i="4"/>
  <c r="E118" s="1"/>
  <c r="Y119" i="2"/>
  <c r="F120" i="4"/>
  <c r="Y121" i="2"/>
  <c r="T121" s="1"/>
  <c r="F122" i="4"/>
  <c r="Y123" i="2"/>
  <c r="T123" s="1"/>
  <c r="F124" i="4"/>
  <c r="Y125" i="2"/>
  <c r="G126" i="3"/>
  <c r="F126" s="1"/>
  <c r="E124" i="4"/>
  <c r="T125" i="2"/>
  <c r="E126" i="4"/>
  <c r="J127" i="1"/>
  <c r="I127" s="1"/>
  <c r="H127" s="1"/>
  <c r="M127"/>
  <c r="Q127" s="1"/>
  <c r="F127" i="3"/>
  <c r="F118"/>
  <c r="E118" s="1"/>
  <c r="D118" s="1"/>
  <c r="C118" s="1"/>
  <c r="F120"/>
  <c r="E120" s="1"/>
  <c r="D120" s="1"/>
  <c r="C120" s="1"/>
  <c r="F122"/>
  <c r="E122" s="1"/>
  <c r="D122" s="1"/>
  <c r="C122" s="1"/>
  <c r="F124"/>
  <c r="E124" s="1"/>
  <c r="D124" s="1"/>
  <c r="C124" s="1"/>
  <c r="V108" i="1"/>
  <c r="U108"/>
  <c r="T108"/>
  <c r="S108"/>
  <c r="P108"/>
  <c r="O108"/>
  <c r="N108"/>
  <c r="M108"/>
  <c r="L108"/>
  <c r="K108"/>
  <c r="J108"/>
  <c r="H108"/>
  <c r="E108"/>
  <c r="D108"/>
  <c r="V107"/>
  <c r="I107"/>
  <c r="V106"/>
  <c r="I106"/>
  <c r="V105"/>
  <c r="I105"/>
  <c r="V104"/>
  <c r="I104"/>
  <c r="V103"/>
  <c r="I103"/>
  <c r="V102"/>
  <c r="I102"/>
  <c r="V101"/>
  <c r="I101"/>
  <c r="V100"/>
  <c r="I100"/>
  <c r="V99"/>
  <c r="I99"/>
  <c r="V98"/>
  <c r="I98"/>
  <c r="V97"/>
  <c r="I97"/>
  <c r="V96"/>
  <c r="I96"/>
  <c r="V95"/>
  <c r="I95"/>
  <c r="V94"/>
  <c r="I94"/>
  <c r="V93"/>
  <c r="I93"/>
  <c r="V92"/>
  <c r="I92"/>
  <c r="V91"/>
  <c r="I91"/>
  <c r="V90"/>
  <c r="I90"/>
  <c r="V89"/>
  <c r="I89"/>
  <c r="U88"/>
  <c r="T88"/>
  <c r="S88"/>
  <c r="P88"/>
  <c r="O88"/>
  <c r="N88"/>
  <c r="M88"/>
  <c r="L88"/>
  <c r="K88"/>
  <c r="J88"/>
  <c r="H88"/>
  <c r="E88"/>
  <c r="D88"/>
  <c r="V87"/>
  <c r="U86"/>
  <c r="T86"/>
  <c r="S86"/>
  <c r="P86"/>
  <c r="O86"/>
  <c r="N86"/>
  <c r="F86" i="3" s="1"/>
  <c r="M86" i="1"/>
  <c r="L86"/>
  <c r="D86" i="3" s="1"/>
  <c r="K86" i="1"/>
  <c r="J86"/>
  <c r="I86"/>
  <c r="H86"/>
  <c r="E86"/>
  <c r="D86"/>
  <c r="T87" i="2" s="1"/>
  <c r="V85" i="1"/>
  <c r="U84"/>
  <c r="T84"/>
  <c r="S84"/>
  <c r="P84"/>
  <c r="O84"/>
  <c r="N84"/>
  <c r="M84"/>
  <c r="L84"/>
  <c r="K84"/>
  <c r="C84" i="3" s="1"/>
  <c r="J84" i="1"/>
  <c r="I84"/>
  <c r="H84"/>
  <c r="E84"/>
  <c r="D84"/>
  <c r="T85" i="2" s="1"/>
  <c r="V83" i="1"/>
  <c r="U82"/>
  <c r="T82"/>
  <c r="S82"/>
  <c r="P82"/>
  <c r="O82"/>
  <c r="N82"/>
  <c r="M82"/>
  <c r="E82" i="3" s="1"/>
  <c r="L82" i="1"/>
  <c r="K82"/>
  <c r="J82"/>
  <c r="I82"/>
  <c r="H82"/>
  <c r="E82"/>
  <c r="D82"/>
  <c r="T83" i="2" s="1"/>
  <c r="E86" i="3" l="1"/>
  <c r="C86"/>
  <c r="I88" i="1"/>
  <c r="I81" s="1"/>
  <c r="V88"/>
  <c r="H82" i="3"/>
  <c r="G82" s="1"/>
  <c r="F82" s="1"/>
  <c r="R82" i="1"/>
  <c r="V82"/>
  <c r="R108"/>
  <c r="H84" i="3"/>
  <c r="R84" i="1"/>
  <c r="H86" i="3"/>
  <c r="G86" s="1"/>
  <c r="R86" i="1"/>
  <c r="R88"/>
  <c r="Q108"/>
  <c r="Q82"/>
  <c r="Q84"/>
  <c r="Q86"/>
  <c r="Q88"/>
  <c r="G84" i="3"/>
  <c r="F84" s="1"/>
  <c r="E84" s="1"/>
  <c r="V84" i="1"/>
  <c r="V86"/>
  <c r="F82" i="4"/>
  <c r="E82" s="1"/>
  <c r="Y83" i="2"/>
  <c r="F84" i="4"/>
  <c r="E84" s="1"/>
  <c r="Y85" i="2"/>
  <c r="F86" i="4"/>
  <c r="E86" s="1"/>
  <c r="Y87" i="2"/>
  <c r="E89" i="3"/>
  <c r="E88"/>
  <c r="F109"/>
  <c r="F108"/>
  <c r="E127"/>
  <c r="M126" i="1"/>
  <c r="D82" i="3"/>
  <c r="C82" s="1"/>
  <c r="D89"/>
  <c r="D88"/>
  <c r="H89"/>
  <c r="H88"/>
  <c r="E108"/>
  <c r="E109"/>
  <c r="D84"/>
  <c r="C89"/>
  <c r="C88"/>
  <c r="G89"/>
  <c r="G88"/>
  <c r="D108"/>
  <c r="D109"/>
  <c r="H108"/>
  <c r="H109"/>
  <c r="F126" i="4"/>
  <c r="Y127" i="2"/>
  <c r="F88" i="3"/>
  <c r="F89"/>
  <c r="C108"/>
  <c r="C109"/>
  <c r="G109"/>
  <c r="G108"/>
  <c r="J126" i="1"/>
  <c r="I126" s="1"/>
  <c r="H126" s="1"/>
  <c r="U81"/>
  <c r="T81"/>
  <c r="S81"/>
  <c r="P81"/>
  <c r="O81"/>
  <c r="N81"/>
  <c r="M81"/>
  <c r="L81"/>
  <c r="K81"/>
  <c r="J81"/>
  <c r="H81"/>
  <c r="E81"/>
  <c r="D81"/>
  <c r="V80"/>
  <c r="U79"/>
  <c r="T79"/>
  <c r="S79"/>
  <c r="P79"/>
  <c r="O79"/>
  <c r="N79"/>
  <c r="M79"/>
  <c r="L79"/>
  <c r="K79"/>
  <c r="J79"/>
  <c r="I79"/>
  <c r="H79"/>
  <c r="E79"/>
  <c r="D79"/>
  <c r="E79" i="4" s="1"/>
  <c r="V78" i="1"/>
  <c r="I78"/>
  <c r="U77"/>
  <c r="T77"/>
  <c r="S77"/>
  <c r="P77"/>
  <c r="O77"/>
  <c r="N77"/>
  <c r="M77"/>
  <c r="L77"/>
  <c r="K77"/>
  <c r="J77"/>
  <c r="H77"/>
  <c r="E77"/>
  <c r="D77"/>
  <c r="T78" i="2" s="1"/>
  <c r="V76" i="1"/>
  <c r="U75"/>
  <c r="T75"/>
  <c r="S75"/>
  <c r="P75"/>
  <c r="O75"/>
  <c r="N75"/>
  <c r="M75"/>
  <c r="L75"/>
  <c r="K75"/>
  <c r="J75"/>
  <c r="I75"/>
  <c r="H75"/>
  <c r="E75"/>
  <c r="D75"/>
  <c r="E75" i="4" s="1"/>
  <c r="V74" i="1"/>
  <c r="U73"/>
  <c r="T73"/>
  <c r="S73"/>
  <c r="P73"/>
  <c r="O73"/>
  <c r="N73"/>
  <c r="M73"/>
  <c r="L73"/>
  <c r="K73"/>
  <c r="J73"/>
  <c r="I73"/>
  <c r="H73"/>
  <c r="E73"/>
  <c r="D73"/>
  <c r="T74" i="2" s="1"/>
  <c r="V72" i="1"/>
  <c r="U71"/>
  <c r="T71"/>
  <c r="S71"/>
  <c r="P71"/>
  <c r="O71"/>
  <c r="N71"/>
  <c r="M71"/>
  <c r="L71"/>
  <c r="K71"/>
  <c r="J71"/>
  <c r="I71"/>
  <c r="H71"/>
  <c r="E71"/>
  <c r="D71"/>
  <c r="T72" i="2" s="1"/>
  <c r="V70" i="1"/>
  <c r="I70"/>
  <c r="V69"/>
  <c r="I69"/>
  <c r="V68"/>
  <c r="I68"/>
  <c r="V67"/>
  <c r="I67"/>
  <c r="V66"/>
  <c r="V65"/>
  <c r="V64"/>
  <c r="V63"/>
  <c r="V62"/>
  <c r="V61"/>
  <c r="I61"/>
  <c r="V60"/>
  <c r="I60"/>
  <c r="V59"/>
  <c r="I59"/>
  <c r="V58"/>
  <c r="I58"/>
  <c r="V57"/>
  <c r="I57"/>
  <c r="V56"/>
  <c r="V55"/>
  <c r="I55"/>
  <c r="V54"/>
  <c r="I54"/>
  <c r="V53"/>
  <c r="I53"/>
  <c r="V52"/>
  <c r="I52"/>
  <c r="V51"/>
  <c r="I51"/>
  <c r="V50"/>
  <c r="I50"/>
  <c r="V49"/>
  <c r="V48"/>
  <c r="U47"/>
  <c r="T47"/>
  <c r="S47"/>
  <c r="P47"/>
  <c r="O47"/>
  <c r="N47"/>
  <c r="M47"/>
  <c r="E47" i="3" s="1"/>
  <c r="L47" i="1"/>
  <c r="K47"/>
  <c r="J47"/>
  <c r="I47" l="1"/>
  <c r="H73" i="3"/>
  <c r="R73" i="1"/>
  <c r="H75" i="3"/>
  <c r="G75" s="1"/>
  <c r="R75" i="1"/>
  <c r="H77" i="3"/>
  <c r="R77" i="1"/>
  <c r="E126" i="3"/>
  <c r="Q126" i="1"/>
  <c r="Q73"/>
  <c r="Q75"/>
  <c r="Q79"/>
  <c r="Q81"/>
  <c r="H47" i="3"/>
  <c r="R47" i="1"/>
  <c r="Q77"/>
  <c r="H71" i="3"/>
  <c r="R71" i="1"/>
  <c r="Q47"/>
  <c r="V75"/>
  <c r="V79"/>
  <c r="H79" i="3"/>
  <c r="G79" s="1"/>
  <c r="F79" s="1"/>
  <c r="E79" s="1"/>
  <c r="R79" i="1"/>
  <c r="H81" i="3"/>
  <c r="R81" i="1"/>
  <c r="Q71"/>
  <c r="G47" i="3"/>
  <c r="V47" i="1"/>
  <c r="G81" i="3"/>
  <c r="F81" s="1"/>
  <c r="E81" s="1"/>
  <c r="V81" i="1"/>
  <c r="X81" s="1"/>
  <c r="G73" i="3"/>
  <c r="V73" i="1"/>
  <c r="V77"/>
  <c r="V71"/>
  <c r="F73" i="4"/>
  <c r="E73" s="1"/>
  <c r="Y74" i="2"/>
  <c r="F75" i="4"/>
  <c r="Y76" i="2"/>
  <c r="T76" s="1"/>
  <c r="F77" i="4"/>
  <c r="E77" s="1"/>
  <c r="Y78" i="2"/>
  <c r="D47" i="3"/>
  <c r="C47" s="1"/>
  <c r="G71"/>
  <c r="F71" s="1"/>
  <c r="E71" s="1"/>
  <c r="D71" s="1"/>
  <c r="C71" s="1"/>
  <c r="F73"/>
  <c r="E73" s="1"/>
  <c r="D73" s="1"/>
  <c r="C73" s="1"/>
  <c r="F75"/>
  <c r="E75" s="1"/>
  <c r="D75" s="1"/>
  <c r="C75" s="1"/>
  <c r="F79" i="4"/>
  <c r="Y80" i="2"/>
  <c r="T80" s="1"/>
  <c r="F81" i="4"/>
  <c r="Y82" i="2"/>
  <c r="F47" i="3"/>
  <c r="I77" i="1"/>
  <c r="G77" i="3"/>
  <c r="F77" s="1"/>
  <c r="E77" s="1"/>
  <c r="D77" s="1"/>
  <c r="C77" s="1"/>
  <c r="F71" i="4"/>
  <c r="E71" s="1"/>
  <c r="Y72" i="2"/>
  <c r="E81" i="4"/>
  <c r="T82" i="2"/>
  <c r="D79" i="3"/>
  <c r="C79" s="1"/>
  <c r="D81"/>
  <c r="C81" s="1"/>
  <c r="H47" i="1"/>
  <c r="E47"/>
  <c r="D47"/>
  <c r="V46"/>
  <c r="U45"/>
  <c r="T45"/>
  <c r="S45"/>
  <c r="P45"/>
  <c r="O45"/>
  <c r="N45"/>
  <c r="F45" i="3" s="1"/>
  <c r="M45" i="1"/>
  <c r="L45"/>
  <c r="K45"/>
  <c r="C45" i="3" s="1"/>
  <c r="J45" i="1"/>
  <c r="I45"/>
  <c r="H45"/>
  <c r="E45"/>
  <c r="D45"/>
  <c r="V44"/>
  <c r="I44"/>
  <c r="V43"/>
  <c r="I43"/>
  <c r="V42"/>
  <c r="I42"/>
  <c r="U40"/>
  <c r="T40"/>
  <c r="S40"/>
  <c r="P40"/>
  <c r="O40"/>
  <c r="N40"/>
  <c r="F40" i="3" s="1"/>
  <c r="M40" i="1"/>
  <c r="E40" i="3" s="1"/>
  <c r="L40" i="1"/>
  <c r="D40" i="3" s="1"/>
  <c r="K40" i="1"/>
  <c r="C40" i="3" s="1"/>
  <c r="J40" i="1"/>
  <c r="H40"/>
  <c r="E40"/>
  <c r="F40" i="4" s="1"/>
  <c r="D40" i="1"/>
  <c r="E40" i="4" s="1"/>
  <c r="V38" i="1"/>
  <c r="U37"/>
  <c r="T37"/>
  <c r="S37"/>
  <c r="P37"/>
  <c r="O37"/>
  <c r="N37"/>
  <c r="M37"/>
  <c r="L37"/>
  <c r="K37"/>
  <c r="J37"/>
  <c r="I37"/>
  <c r="H37"/>
  <c r="E37"/>
  <c r="D37"/>
  <c r="V36"/>
  <c r="T39" l="1"/>
  <c r="I40"/>
  <c r="Q37"/>
  <c r="V40"/>
  <c r="P39"/>
  <c r="H39" i="3" s="1"/>
  <c r="J39" i="1"/>
  <c r="L39"/>
  <c r="S39"/>
  <c r="V45"/>
  <c r="G40" i="3"/>
  <c r="Q40" i="1"/>
  <c r="H45" i="3"/>
  <c r="R45" i="1"/>
  <c r="H37" i="3"/>
  <c r="R37" i="1"/>
  <c r="N39"/>
  <c r="F39" i="3" s="1"/>
  <c r="Q45" i="1"/>
  <c r="H40" i="3"/>
  <c r="R40" i="1"/>
  <c r="M39"/>
  <c r="E39" i="3" s="1"/>
  <c r="O39" i="1"/>
  <c r="G39" i="3" s="1"/>
  <c r="V37" i="1"/>
  <c r="E45" i="3"/>
  <c r="D45" s="1"/>
  <c r="F45" i="4"/>
  <c r="Y46" i="2"/>
  <c r="F47" i="4"/>
  <c r="Y48" i="2"/>
  <c r="F37" i="4"/>
  <c r="Y38" i="2"/>
  <c r="E37" i="4"/>
  <c r="T38" i="2"/>
  <c r="E45" i="4"/>
  <c r="T46" i="2"/>
  <c r="E47" i="4"/>
  <c r="T48" i="2"/>
  <c r="G37" i="3"/>
  <c r="F37" s="1"/>
  <c r="E37" s="1"/>
  <c r="D37" s="1"/>
  <c r="C37" s="1"/>
  <c r="E39" i="1"/>
  <c r="K39"/>
  <c r="G45" i="3"/>
  <c r="I36" i="1"/>
  <c r="V35"/>
  <c r="V34" s="1"/>
  <c r="I35"/>
  <c r="U34"/>
  <c r="T34"/>
  <c r="S34"/>
  <c r="P34"/>
  <c r="O34"/>
  <c r="N34"/>
  <c r="F34" i="3" s="1"/>
  <c r="M34" i="1"/>
  <c r="E34" i="3" s="1"/>
  <c r="L34" i="1"/>
  <c r="D34" i="3" s="1"/>
  <c r="K34" i="1"/>
  <c r="C34" i="3" s="1"/>
  <c r="J34" i="1"/>
  <c r="H34"/>
  <c r="E34"/>
  <c r="Y35" i="2" s="1"/>
  <c r="D34" i="1"/>
  <c r="T35" i="2" s="1"/>
  <c r="V33" i="1"/>
  <c r="U32"/>
  <c r="T32"/>
  <c r="S32"/>
  <c r="P32"/>
  <c r="O32"/>
  <c r="N32"/>
  <c r="M32"/>
  <c r="L32"/>
  <c r="K32"/>
  <c r="C32" i="3" s="1"/>
  <c r="J32" i="1"/>
  <c r="I32"/>
  <c r="H32"/>
  <c r="E32"/>
  <c r="D32"/>
  <c r="V31"/>
  <c r="U30"/>
  <c r="U29" s="1"/>
  <c r="T30"/>
  <c r="T29" s="1"/>
  <c r="S30"/>
  <c r="P30"/>
  <c r="O30"/>
  <c r="O29" s="1"/>
  <c r="N30"/>
  <c r="M30"/>
  <c r="M29" s="1"/>
  <c r="L30"/>
  <c r="L29" s="1"/>
  <c r="K30"/>
  <c r="K29" s="1"/>
  <c r="C29" i="3" s="1"/>
  <c r="J30" i="1"/>
  <c r="I30"/>
  <c r="H30"/>
  <c r="E30"/>
  <c r="D30"/>
  <c r="V28"/>
  <c r="U27"/>
  <c r="T27"/>
  <c r="S27"/>
  <c r="P27"/>
  <c r="O27"/>
  <c r="N27"/>
  <c r="M27"/>
  <c r="L27"/>
  <c r="K27"/>
  <c r="J27"/>
  <c r="I27"/>
  <c r="H27"/>
  <c r="E27"/>
  <c r="D27"/>
  <c r="V26"/>
  <c r="U25"/>
  <c r="T25"/>
  <c r="P25"/>
  <c r="O25"/>
  <c r="N25"/>
  <c r="M25"/>
  <c r="E25" i="3" s="1"/>
  <c r="L25" i="1"/>
  <c r="K25"/>
  <c r="J25"/>
  <c r="I25"/>
  <c r="H25"/>
  <c r="E25"/>
  <c r="D25"/>
  <c r="V24"/>
  <c r="U23"/>
  <c r="T23"/>
  <c r="S23"/>
  <c r="P23"/>
  <c r="O23"/>
  <c r="N23"/>
  <c r="M23"/>
  <c r="E23" i="3" s="1"/>
  <c r="L23" i="1"/>
  <c r="K23"/>
  <c r="J23"/>
  <c r="I23"/>
  <c r="H23"/>
  <c r="E23"/>
  <c r="D23"/>
  <c r="V22"/>
  <c r="U21"/>
  <c r="T21"/>
  <c r="S21"/>
  <c r="P21"/>
  <c r="O21"/>
  <c r="N21"/>
  <c r="F21" i="3" s="1"/>
  <c r="M21" i="1"/>
  <c r="L21"/>
  <c r="K21"/>
  <c r="J21"/>
  <c r="I21"/>
  <c r="H21"/>
  <c r="E21"/>
  <c r="D21"/>
  <c r="I39" l="1"/>
  <c r="H39" s="1"/>
  <c r="T20"/>
  <c r="T19" s="1"/>
  <c r="D39" i="3"/>
  <c r="J29" i="1"/>
  <c r="H20"/>
  <c r="I34"/>
  <c r="I29" s="1"/>
  <c r="N20"/>
  <c r="F20" i="3" s="1"/>
  <c r="M20" i="1"/>
  <c r="E20" i="3" s="1"/>
  <c r="K20" i="1"/>
  <c r="K19" s="1"/>
  <c r="C19" i="3" s="1"/>
  <c r="U20" i="1"/>
  <c r="V25"/>
  <c r="V27"/>
  <c r="Q39"/>
  <c r="R39"/>
  <c r="E20"/>
  <c r="Y21" i="2" s="1"/>
  <c r="Q23" i="1"/>
  <c r="D20"/>
  <c r="E20" i="4" s="1"/>
  <c r="J20" i="1"/>
  <c r="S20"/>
  <c r="Q25"/>
  <c r="V30"/>
  <c r="Q29"/>
  <c r="H32" i="3"/>
  <c r="R32" i="1"/>
  <c r="G34" i="3"/>
  <c r="Q34" i="1"/>
  <c r="H21" i="3"/>
  <c r="R21" i="1"/>
  <c r="H23" i="3"/>
  <c r="R23" i="1"/>
  <c r="H25" i="3"/>
  <c r="G25" s="1"/>
  <c r="F25" s="1"/>
  <c r="R25" i="1"/>
  <c r="H30" i="3"/>
  <c r="G30" s="1"/>
  <c r="F30" s="1"/>
  <c r="R30" i="1"/>
  <c r="G32" i="3"/>
  <c r="Q32" i="1"/>
  <c r="L20"/>
  <c r="L19" s="1"/>
  <c r="Q27"/>
  <c r="D29"/>
  <c r="T30" i="2" s="1"/>
  <c r="H29" i="1"/>
  <c r="Q30"/>
  <c r="G21" i="3"/>
  <c r="Q21" i="1"/>
  <c r="H34" i="3"/>
  <c r="R34" i="1"/>
  <c r="N29"/>
  <c r="V32"/>
  <c r="H27" i="3"/>
  <c r="R27" i="1"/>
  <c r="I20"/>
  <c r="V21"/>
  <c r="G27" i="3"/>
  <c r="F27" s="1"/>
  <c r="E27" s="1"/>
  <c r="E21"/>
  <c r="G23"/>
  <c r="F23" s="1"/>
  <c r="V23" i="1"/>
  <c r="E29"/>
  <c r="T21" i="2"/>
  <c r="O20" i="1"/>
  <c r="D21" i="3"/>
  <c r="C21" s="1"/>
  <c r="S29" i="1"/>
  <c r="V29" s="1"/>
  <c r="F32" i="3"/>
  <c r="E32" s="1"/>
  <c r="D32" s="1"/>
  <c r="C39"/>
  <c r="E23" i="4"/>
  <c r="T24" i="2"/>
  <c r="F21" i="4"/>
  <c r="Y22" i="2"/>
  <c r="F23" i="4"/>
  <c r="Y24" i="2"/>
  <c r="F25" i="4"/>
  <c r="Y26" i="2"/>
  <c r="F27" i="4"/>
  <c r="Y28" i="2"/>
  <c r="D39" i="1"/>
  <c r="F39" i="4"/>
  <c r="Y40" i="2"/>
  <c r="M19" i="1"/>
  <c r="E19" i="3" s="1"/>
  <c r="D23"/>
  <c r="C23" s="1"/>
  <c r="D25"/>
  <c r="C25" s="1"/>
  <c r="E25" i="4"/>
  <c r="T26" i="2"/>
  <c r="E27" i="4"/>
  <c r="T28" i="2"/>
  <c r="F30" i="4"/>
  <c r="Y31" i="2"/>
  <c r="F32" i="4"/>
  <c r="Y33" i="2"/>
  <c r="D27" i="3"/>
  <c r="C27" s="1"/>
  <c r="E21" i="4"/>
  <c r="T22" i="2"/>
  <c r="E30" i="4"/>
  <c r="T31" i="2"/>
  <c r="E32" i="4"/>
  <c r="T33" i="2"/>
  <c r="P20" i="1"/>
  <c r="E30" i="3"/>
  <c r="D30" s="1"/>
  <c r="C30" s="1"/>
  <c r="P29" i="1"/>
  <c r="H19" l="1"/>
  <c r="F20" i="4"/>
  <c r="E29"/>
  <c r="J19" i="1"/>
  <c r="J18" s="1"/>
  <c r="V20"/>
  <c r="D19"/>
  <c r="D18" s="1"/>
  <c r="D20" i="3"/>
  <c r="C20" s="1"/>
  <c r="U19" i="1"/>
  <c r="E19"/>
  <c r="E18" s="1"/>
  <c r="Y19" i="2" s="1"/>
  <c r="Y30"/>
  <c r="N19" i="1"/>
  <c r="D19" i="3"/>
  <c r="L18" i="1"/>
  <c r="D18" i="3" s="1"/>
  <c r="H29"/>
  <c r="G29" s="1"/>
  <c r="F29" s="1"/>
  <c r="E29" s="1"/>
  <c r="D29" s="1"/>
  <c r="R29" i="1"/>
  <c r="H20" i="3"/>
  <c r="G20" s="1"/>
  <c r="R20" i="1"/>
  <c r="K18"/>
  <c r="C18" i="3" s="1"/>
  <c r="O19" i="1"/>
  <c r="Q20"/>
  <c r="M18"/>
  <c r="E18" i="3" s="1"/>
  <c r="F29" i="4"/>
  <c r="I19" i="1"/>
  <c r="S19"/>
  <c r="E39" i="4"/>
  <c r="T40" i="2"/>
  <c r="P19" i="1"/>
  <c r="T20" i="2" l="1"/>
  <c r="F19" i="4"/>
  <c r="F18"/>
  <c r="E19"/>
  <c r="Y20" i="2"/>
  <c r="L17" i="1"/>
  <c r="K17"/>
  <c r="C17" i="3" s="1"/>
  <c r="D17" i="1"/>
  <c r="T19" i="2"/>
  <c r="E18" i="4"/>
  <c r="V19" i="1"/>
  <c r="F19" i="3"/>
  <c r="N18" i="1"/>
  <c r="Q19"/>
  <c r="O18"/>
  <c r="M17"/>
  <c r="E17" i="3" s="1"/>
  <c r="I18" i="1"/>
  <c r="H18" s="1"/>
  <c r="H19" i="3"/>
  <c r="G19" s="1"/>
  <c r="R19" i="1"/>
  <c r="J17"/>
  <c r="N25" i="3"/>
  <c r="N20" s="1"/>
  <c r="P18" i="1"/>
  <c r="M16" l="1"/>
  <c r="E16" i="3" s="1"/>
  <c r="I17" i="1"/>
  <c r="H17" s="1"/>
  <c r="E17" s="1"/>
  <c r="F17" i="4" s="1"/>
  <c r="D17" i="3"/>
  <c r="L16" i="1"/>
  <c r="D16" i="3" s="1"/>
  <c r="K16" i="1"/>
  <c r="C16" i="3" s="1"/>
  <c r="E17" i="4"/>
  <c r="D16" i="1"/>
  <c r="T18" i="2"/>
  <c r="F18" i="3"/>
  <c r="N17" i="1"/>
  <c r="N19" i="3"/>
  <c r="N18" s="1"/>
  <c r="O17" i="1"/>
  <c r="Q18"/>
  <c r="P17"/>
  <c r="R18"/>
  <c r="J16"/>
  <c r="H18" i="3"/>
  <c r="G18" s="1"/>
  <c r="Y18" i="2" l="1"/>
  <c r="E16" i="1"/>
  <c r="Y17" i="2" s="1"/>
  <c r="Y16" s="1"/>
  <c r="I16" i="1"/>
  <c r="H16" s="1"/>
  <c r="T17" i="2"/>
  <c r="T16" s="1"/>
  <c r="E16" i="4"/>
  <c r="F17" i="3"/>
  <c r="N16" i="1"/>
  <c r="F16" i="3" s="1"/>
  <c r="N17"/>
  <c r="N16" s="1"/>
  <c r="N15" s="1"/>
  <c r="P16" i="1"/>
  <c r="R17"/>
  <c r="H17" i="3"/>
  <c r="G17"/>
  <c r="Q17" i="1"/>
  <c r="O16"/>
  <c r="F16" i="4" l="1"/>
  <c r="F15" s="1"/>
  <c r="E15"/>
  <c r="R16" i="1"/>
  <c r="H16" i="3"/>
  <c r="H15" s="1"/>
  <c r="G16"/>
  <c r="G15" s="1"/>
  <c r="F15" s="1"/>
  <c r="E15" s="1"/>
  <c r="D15" s="1"/>
  <c r="C15" s="1"/>
  <c r="Q16" i="1"/>
  <c r="P15"/>
  <c r="O15"/>
  <c r="N15"/>
  <c r="M15"/>
  <c r="L15"/>
  <c r="K15"/>
  <c r="J15"/>
  <c r="I15" s="1"/>
  <c r="H15" s="1"/>
  <c r="E15"/>
  <c r="D15"/>
  <c r="S18"/>
  <c r="S17" s="1"/>
  <c r="S16" s="1"/>
  <c r="S127"/>
  <c r="S126" s="1"/>
  <c r="T18"/>
  <c r="T17" s="1"/>
  <c r="T16" s="1"/>
  <c r="T127"/>
  <c r="T126" s="1"/>
  <c r="U39"/>
  <c r="U18" s="1"/>
  <c r="U127"/>
  <c r="U126" s="1"/>
  <c r="R15" l="1"/>
  <c r="Q15"/>
  <c r="S15"/>
  <c r="V128"/>
  <c r="V18"/>
  <c r="T15"/>
  <c r="V129"/>
  <c r="V39"/>
  <c r="U17"/>
  <c r="U16" s="1"/>
  <c r="U15" s="1"/>
  <c r="V16" l="1"/>
  <c r="V17"/>
  <c r="V127"/>
  <c r="V15" l="1"/>
  <c r="V126"/>
</calcChain>
</file>

<file path=xl/comments1.xml><?xml version="1.0" encoding="utf-8"?>
<comments xmlns="http://schemas.openxmlformats.org/spreadsheetml/2006/main">
  <authors>
    <author>Вера Васильевна Ульянкова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сумма инвест программы  в  тарифе  14164,467  
тыс.руб
</t>
        </r>
      </text>
    </comment>
  </commentList>
</comments>
</file>

<file path=xl/comments2.xml><?xml version="1.0" encoding="utf-8"?>
<comments xmlns="http://schemas.openxmlformats.org/spreadsheetml/2006/main">
  <authors>
    <author>Синтонен</author>
    <author>Sintonen</author>
  </authors>
  <commentList>
    <comment ref="B48" authorId="0">
      <text>
        <r>
          <rPr>
            <b/>
            <sz val="8"/>
            <color indexed="81"/>
            <rFont val="Tahoma"/>
            <family val="2"/>
            <charset val="204"/>
          </rPr>
          <t>Синтонен:</t>
        </r>
        <r>
          <rPr>
            <sz val="8"/>
            <color indexed="81"/>
            <rFont val="Tahoma"/>
            <family val="2"/>
            <charset val="204"/>
          </rPr>
          <t xml:space="preserve">
Заполярный РЭС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Sintonen:</t>
        </r>
        <r>
          <rPr>
            <sz val="9"/>
            <color indexed="81"/>
            <rFont val="Tahoma"/>
            <family val="2"/>
            <charset val="204"/>
          </rPr>
          <t xml:space="preserve">
уточнить конкретный год, одна камера за 4 года?</t>
        </r>
      </text>
    </comment>
  </commentList>
</comments>
</file>

<file path=xl/sharedStrings.xml><?xml version="1.0" encoding="utf-8"?>
<sst xmlns="http://schemas.openxmlformats.org/spreadsheetml/2006/main" count="1097" uniqueCount="528">
  <si>
    <t>Камеры КСО в РУ-10 кВ РП-1 (Замена масляных выключателей ВМГ-10 на вакуумные ВВ-TEL (17 шт.)) п. Никель</t>
  </si>
  <si>
    <t>Камеры КСО в РУ-10 кВ РП-2 (Замена масляных выключателей ВМП-10 на  вакуумныеВВ-TEL (15 шт.)) п. Никель</t>
  </si>
  <si>
    <t>Прилагается в формате WORD</t>
  </si>
  <si>
    <t>Камеры КСО в РУ-6 кВ РП-4 (Замена масляных выключателей ВМП-10 на  вакуумные ВВ-TEL  (13 шт.)) г. Заполярный</t>
  </si>
  <si>
    <t>Камеры КСО в РУ-10 кВ РП-5 (Замена масляных выключателей ВМП-10 на вакуумные  выключатели ВВ-TEL (7шт.)) п. Никель</t>
  </si>
  <si>
    <t>Камеры КСО в РУ-6 кВ РП-2 (Замена масляных выключателей на вакуумные ВВ-TEL (11шт.)) г. Заполярный</t>
  </si>
  <si>
    <t>Камеры КСО в РУ-10 кВ ТП-54 (Замена vfcляного выключателя на вакуумный ВВ-TEL (1шт.)) гп.Никель</t>
  </si>
  <si>
    <t>Камеры КСО в РУ-10 кВ ТП-29 (Замена масляного выключателя на  вакуумный ВВ-TEL (1шт.)) гп.Никель</t>
  </si>
  <si>
    <t>Камеры КСО в РУ-10 кВ ТП-75 (Замена масляного выключателя ВМГ-10 на вакуумный ВВ-TEL (1шт.)) гп.Никель</t>
  </si>
  <si>
    <t xml:space="preserve"> ТП-75 (Замена силового трансформатора ТМ-250 на ТМГ-250 (2шт.)) п. Никель</t>
  </si>
  <si>
    <t xml:space="preserve"> ТП-1 (Замена силового трансформатора ТМ - 400 на ТМГ-400 (2шт.)) г. Заполярный</t>
  </si>
  <si>
    <t xml:space="preserve"> ТП-7 (Замена силового трансформатора ТМ-400 на ТМГ-400 (2шт.)) г. Заполярный</t>
  </si>
  <si>
    <t xml:space="preserve"> ТП-2 (Замена силового трансформатора ТМ-400 на ТМГ-400 (1шт.)) г. Заполярный</t>
  </si>
  <si>
    <t xml:space="preserve"> ТП-3 (Замена силового трансформатора ТМ -630на ТМГ-630 (2шт.)) г. Заполярный</t>
  </si>
  <si>
    <t xml:space="preserve"> ТП-3а (Замена силового трансформатора ТМ-320 на ТМГ-400 (2шт.)) г. Заполярный</t>
  </si>
  <si>
    <t xml:space="preserve"> ТП-4 (Замена силового трансформатора ТМ-320 на ТМГ-400 (2шт.)) г. Заполярный</t>
  </si>
  <si>
    <t xml:space="preserve"> ТП-5 (Замена силового трансформатора ТМ-400 на ТМГ-400 (2шт.)) г. Заполярный</t>
  </si>
  <si>
    <t xml:space="preserve"> ТП-5а (Замена силового трансформатора ТМ-320 на ТМГ -400 (2шт.)) г. Заполярный</t>
  </si>
  <si>
    <t xml:space="preserve"> ТП-8 (Замена силового трансформатора ТМ-320 на ТМГ-400 (2шт.)) г. Заполярный</t>
  </si>
  <si>
    <t xml:space="preserve"> ТП-9 (Замена силового трансформатора ТМ-400на ТМГ-400 (2шт.)) г. Заполярный</t>
  </si>
  <si>
    <t xml:space="preserve"> ТП-10 (Замена силового трансформатора ТМ-320 на ТМГ-400 (1шт.)) г. Заполярный</t>
  </si>
  <si>
    <t>АСБ-3х240</t>
  </si>
  <si>
    <t>17шт ВМП-10</t>
  </si>
  <si>
    <t>15 шт ВМП-10</t>
  </si>
  <si>
    <t>22 шт ВМП-10К</t>
  </si>
  <si>
    <t>13 шт.ВМП-10</t>
  </si>
  <si>
    <t>7 шт. ВМП-10</t>
  </si>
  <si>
    <t>11 шт. ВМП-10</t>
  </si>
  <si>
    <t>1шт ВМГ-133</t>
  </si>
  <si>
    <t>2х ТМ</t>
  </si>
  <si>
    <t>2хТМ</t>
  </si>
  <si>
    <t>1х ТМ</t>
  </si>
  <si>
    <t>П/С</t>
  </si>
  <si>
    <t>к Приказу Минэнерго России</t>
  </si>
  <si>
    <t>Утверждаю</t>
  </si>
  <si>
    <t>от "24" марта 2010г. №114</t>
  </si>
  <si>
    <t>Приложение №1.1</t>
  </si>
  <si>
    <t>№ п/п</t>
  </si>
  <si>
    <t>Наименование объекта</t>
  </si>
  <si>
    <t>Стадия реализации проекта</t>
  </si>
  <si>
    <t>Проектная мощность/протяженность сетей</t>
  </si>
  <si>
    <t>Год начала строительства</t>
  </si>
  <si>
    <t>Год окончания строительства</t>
  </si>
  <si>
    <t>млн.рублей</t>
  </si>
  <si>
    <t>План финансирования текущего года</t>
  </si>
  <si>
    <t>Ввод мощностей</t>
  </si>
  <si>
    <t>план года 2015</t>
  </si>
  <si>
    <t>план года 2016</t>
  </si>
  <si>
    <t>план года 2017</t>
  </si>
  <si>
    <t>МВА</t>
  </si>
  <si>
    <t>км</t>
  </si>
  <si>
    <t>Итого</t>
  </si>
  <si>
    <t>итого</t>
  </si>
  <si>
    <t>ВСЕГО</t>
  </si>
  <si>
    <t>1</t>
  </si>
  <si>
    <t>1.1</t>
  </si>
  <si>
    <t>1.2</t>
  </si>
  <si>
    <t>1.3</t>
  </si>
  <si>
    <t>1.4</t>
  </si>
  <si>
    <t>1.5</t>
  </si>
  <si>
    <t>1.1.1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</si>
  <si>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</si>
  <si>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</si>
  <si>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</si>
  <si>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2.1</t>
  </si>
  <si>
    <t>2.1.1</t>
  </si>
  <si>
    <t>2.2</t>
  </si>
  <si>
    <t>Техническое перевооружение и реконструкция, в т.ч.</t>
  </si>
  <si>
    <t>Электросетевые объекты, в т.ч.</t>
  </si>
  <si>
    <t>Электрические линии, в т.ч.</t>
  </si>
  <si>
    <t>воздушные линии, в т.ч.</t>
  </si>
  <si>
    <t>ВЛЭП 110-220 кВ (ВН)</t>
  </si>
  <si>
    <t>ВЛЭП 35 кВ (СН1)</t>
  </si>
  <si>
    <t>ВЛЭП 1-20 кВ (СН2)</t>
  </si>
  <si>
    <t>ВЛЭП 0,4 кВ (НН) (Замена на СИП)</t>
  </si>
  <si>
    <t>кабельные линии, в т.ч.</t>
  </si>
  <si>
    <t>КЛЭП 110 кВ (ВН)</t>
  </si>
  <si>
    <t>КЛЭП 20-35 кВ (СН1)</t>
  </si>
  <si>
    <t>КЛЭП 3-10 кВ (СН2)</t>
  </si>
  <si>
    <t>КЛЭП до 1 кВ (НН)</t>
  </si>
  <si>
    <t>Подстанции, в т. ч.</t>
  </si>
  <si>
    <t>Уровень входящего напряжения ВН</t>
  </si>
  <si>
    <t>Уровень входящего напряжения СН1</t>
  </si>
  <si>
    <t>Уровень входящего напряжения СН2</t>
  </si>
  <si>
    <t>Прочие производственные и хозяйственные объекты</t>
  </si>
  <si>
    <t>Здания</t>
  </si>
  <si>
    <t>Сооружения (кроме электрических линий)</t>
  </si>
  <si>
    <t>Земельные участки</t>
  </si>
  <si>
    <t>Машины и оборудование (кроме подстанций)</t>
  </si>
  <si>
    <t>Транспортные средства</t>
  </si>
  <si>
    <t>Инвентарь</t>
  </si>
  <si>
    <t>Прочие основные средства</t>
  </si>
  <si>
    <t>Прочие объекты нематериальынх активов</t>
  </si>
  <si>
    <t>Прочее:</t>
  </si>
  <si>
    <t>1.1.1.1</t>
  </si>
  <si>
    <t>1.1.1.1.1</t>
  </si>
  <si>
    <t>1.1.1.1.1.1</t>
  </si>
  <si>
    <t>1.1.1.1.1.2</t>
  </si>
  <si>
    <t>1.1.1.1.1.3</t>
  </si>
  <si>
    <t>1.1.1.1.1.4</t>
  </si>
  <si>
    <t>1.1.1.1.2</t>
  </si>
  <si>
    <t>1.1.1.1.2.1</t>
  </si>
  <si>
    <t>1.1.1.1.2.2</t>
  </si>
  <si>
    <t>1.1.1.1.2.3</t>
  </si>
  <si>
    <t>1.1.1.1.2.4</t>
  </si>
  <si>
    <t>1.1.1.2</t>
  </si>
  <si>
    <t>1.1.1.2.2</t>
  </si>
  <si>
    <t>1.1.1.2.3</t>
  </si>
  <si>
    <t>Энергосбережение и повышение энергитической эффективности, в т.ч.</t>
  </si>
  <si>
    <t>Средства учета и контроля э/э, в т.ч.</t>
  </si>
  <si>
    <t>1.6</t>
  </si>
  <si>
    <t>Пир для строительства будущих лет, в т.ч.</t>
  </si>
  <si>
    <t>1.8</t>
  </si>
  <si>
    <t>Пир для строительства будущих лет</t>
  </si>
  <si>
    <t>Оборудование, не входящее в сметы строек</t>
  </si>
  <si>
    <t>1.7.6</t>
  </si>
  <si>
    <t>1.7.7</t>
  </si>
  <si>
    <t>1.7.8</t>
  </si>
  <si>
    <t>Новое строительство, в т.ч.</t>
  </si>
  <si>
    <t>2.1.1.1</t>
  </si>
  <si>
    <t>2.1.1.1.1</t>
  </si>
  <si>
    <t>2.1.1.1.1.1</t>
  </si>
  <si>
    <t>2.1.1.1.1.2</t>
  </si>
  <si>
    <t>2.1.1.1.1.3</t>
  </si>
  <si>
    <t>2.1.1.1.1.4</t>
  </si>
  <si>
    <t>2.1.1.1.2</t>
  </si>
  <si>
    <t>2.1.1.1.2.1</t>
  </si>
  <si>
    <t>2.1.1.1.2.2</t>
  </si>
  <si>
    <t>2.1.1.1.2.3</t>
  </si>
  <si>
    <t>2.1.1.1.2.4</t>
  </si>
  <si>
    <t>2.1.1.2</t>
  </si>
  <si>
    <t>2.1.1.2.1</t>
  </si>
  <si>
    <t>2.1.1.2.2</t>
  </si>
  <si>
    <t>2.1.1.2.3</t>
  </si>
  <si>
    <t>2.3</t>
  </si>
  <si>
    <t>2.4</t>
  </si>
  <si>
    <t>2.5</t>
  </si>
  <si>
    <t>2.6</t>
  </si>
  <si>
    <t>2.7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</si>
  <si>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</si>
  <si>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</si>
  <si>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</si>
  <si>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</si>
  <si>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</si>
  <si>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</si>
  <si>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</si>
  <si>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</si>
  <si>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2.8</t>
  </si>
  <si>
    <t>2.9</t>
  </si>
  <si>
    <t>2.10</t>
  </si>
  <si>
    <t>2.11</t>
  </si>
  <si>
    <t>Объекты непроизводственной сферы</t>
  </si>
  <si>
    <t>Справочно:</t>
  </si>
  <si>
    <t>Оплата процентов за привлеченные кредитные ресурсы</t>
  </si>
  <si>
    <t>Перечень инвестиционных проектов на период реализации инвестиционной программы и план их финансирования</t>
  </si>
  <si>
    <t>Министр энергетики и ЖКХ Мурманской области</t>
  </si>
  <si>
    <t>Воздушные линии, в т.ч.</t>
  </si>
  <si>
    <t>Кабельные линии, в т.ч.</t>
  </si>
  <si>
    <t xml:space="preserve">Стоимость основных этапов работ по реализации инвестиционной программы </t>
  </si>
  <si>
    <t>Приложение №1.2</t>
  </si>
  <si>
    <t>№№</t>
  </si>
  <si>
    <t>Наименование объекта*</t>
  </si>
  <si>
    <t>реконструируемых объектов</t>
  </si>
  <si>
    <t>Подстанции</t>
  </si>
  <si>
    <t>Линии электропередачи</t>
  </si>
  <si>
    <t>Плановый объём финансирования, млн. руб.**</t>
  </si>
  <si>
    <t>Технические характеристикик созданных объектов</t>
  </si>
  <si>
    <t>Год ввода в эксплуатацию</t>
  </si>
  <si>
    <t>Нормативный срок службы, лет</t>
  </si>
  <si>
    <t>Количество и марка силовых трансформаторов, шт.</t>
  </si>
  <si>
    <t>Мощность, МВА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</si>
  <si>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</si>
  <si>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</si>
  <si>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</si>
  <si>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</si>
  <si>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</si>
  <si>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</si>
  <si>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</si>
  <si>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</si>
  <si>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Прогноз ввода/вывода объектов</t>
  </si>
  <si>
    <t>Приложение №1.3</t>
  </si>
  <si>
    <t>Вывод мощностей</t>
  </si>
  <si>
    <t>Приложение №2.2</t>
  </si>
  <si>
    <t>Краткое описание инвестиционной программы</t>
  </si>
  <si>
    <t>Субъект РФ на территории которого реализуется инвестиционный проект</t>
  </si>
  <si>
    <t>Место расположения объекта</t>
  </si>
  <si>
    <t>Технические характеристики</t>
  </si>
  <si>
    <t>Сроки</t>
  </si>
  <si>
    <t>Длина ЛЭП, км</t>
  </si>
  <si>
    <t>Наличие исходно-разрешительной документации</t>
  </si>
  <si>
    <t>Утвержденная проекно-сметная документация (+/-)</t>
  </si>
  <si>
    <t>Заключение Главгосэкспертизы России (+/-)</t>
  </si>
  <si>
    <t>Оформленный в соответствии с законодательством землеотвод(+/-)</t>
  </si>
  <si>
    <t>Разрешение на строительство (+/-)</t>
  </si>
  <si>
    <r>
      <t xml:space="preserve">Процент освоения сметной стоимости на 01.01.2013г, </t>
    </r>
    <r>
      <rPr>
        <sz val="6"/>
        <color indexed="8"/>
        <rFont val="Calibri"/>
        <family val="2"/>
        <charset val="204"/>
      </rPr>
      <t>%</t>
    </r>
  </si>
  <si>
    <r>
      <t xml:space="preserve">Техническая готовность объекта на 01.01.2013г, </t>
    </r>
    <r>
      <rPr>
        <sz val="6"/>
        <color indexed="8"/>
        <rFont val="Calibri"/>
        <family val="2"/>
        <charset val="204"/>
      </rPr>
      <t>%</t>
    </r>
  </si>
  <si>
    <t>Стоимость объекта, млн.руб.</t>
  </si>
  <si>
    <t>Остаточная стоимость объекта, млн.руб.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</si>
  <si>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</si>
  <si>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</si>
  <si>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</si>
  <si>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Обоснование необходимости реализации объекта</t>
  </si>
  <si>
    <t>Решаемые задачи*</t>
  </si>
  <si>
    <t>Режимно-балансовая 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</si>
  <si>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</si>
  <si>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С/П*</t>
  </si>
  <si>
    <t>Полная стоимость строительства**</t>
  </si>
  <si>
    <t>Остаточная стоимость строительства**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</si>
  <si>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</si>
  <si>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</si>
  <si>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</si>
  <si>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</si>
  <si>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** - согласно проектной документации с учетом перевода в прогнозные цены планируемого периода (с НДС)</t>
  </si>
  <si>
    <t>Пояснительная записка должна включать в себя следующую информацию:</t>
  </si>
  <si>
    <t>I. Общая характеристика инвестиционной программы:</t>
  </si>
  <si>
    <t>Основные цели и направления инвестиционной программы, вводы мощностей, объемы финансирования, динамика изменения</t>
  </si>
  <si>
    <t>II. Характеристика инвестиционных проектов/направлений инвестиционной программы (в соответствии с Приложением N 2.2).</t>
  </si>
  <si>
    <t>III. Решения региональных органов исполнительной власти Российской Федерации о согласовании инвестиционных программ (для сетевых компаний в соответствии с требованиями Федерального закона "Об электроэнергетике" от 26 марта 2003 года N 35 и Постановления Правительства Российской Федерации от 1 декабря 2009 года N 977).</t>
  </si>
  <si>
    <t>Текст пояснительной записки</t>
  </si>
  <si>
    <t>Приложение №2.1</t>
  </si>
  <si>
    <t>Укрупненный сетевой график выполнения инвестиционного проекта</t>
  </si>
  <si>
    <t>Приложение №3.1</t>
  </si>
  <si>
    <t>Выполнение план</t>
  </si>
  <si>
    <t>Начало (дата)</t>
  </si>
  <si>
    <t>Окончание (дата)</t>
  </si>
  <si>
    <r>
      <t>Процент исполнения работ за весь преиод (</t>
    </r>
    <r>
      <rPr>
        <sz val="11"/>
        <color indexed="8"/>
        <rFont val="Calibri"/>
        <family val="2"/>
        <charset val="204"/>
      </rPr>
      <t>%</t>
    </r>
    <r>
      <rPr>
        <sz val="11"/>
        <color indexed="8"/>
        <rFont val="Times New Roman"/>
        <family val="1"/>
        <charset val="204"/>
      </rPr>
      <t>)</t>
    </r>
  </si>
  <si>
    <t>Основные причины невыполнения</t>
  </si>
  <si>
    <t xml:space="preserve">Наименование контрольных этапов реализации инвестпроекта с указанием событий/работ критического пути сетевого графика* </t>
  </si>
  <si>
    <t>Приложение №3.2</t>
  </si>
  <si>
    <t>Наименование</t>
  </si>
  <si>
    <t>Тип</t>
  </si>
  <si>
    <t>Предпроектный и проектный этап</t>
  </si>
  <si>
    <t>Получение заявки на ТП</t>
  </si>
  <si>
    <t>событие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</si>
  <si>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</si>
  <si>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</si>
  <si>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экспретизы на проектную документацию</t>
  </si>
  <si>
    <t>Утверждение проектной документации</t>
  </si>
  <si>
    <t>Разработка рабочей документации</t>
  </si>
  <si>
    <t>2</t>
  </si>
  <si>
    <t>Организационный этап</t>
  </si>
  <si>
    <t>Заключение договора подряда (доп.соглашения к договору подряда)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</si>
  <si>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</si>
  <si>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</si>
  <si>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3</t>
  </si>
  <si>
    <t>Сетевое строительство (реконструкция) и пусконаладочные работы</t>
  </si>
  <si>
    <t>3.1</t>
  </si>
  <si>
    <t>Подготовка площадки строительства для подстанций, трассы - для ЛЭП</t>
  </si>
  <si>
    <t>3.2</t>
  </si>
  <si>
    <t>3.3</t>
  </si>
  <si>
    <t>3.4</t>
  </si>
  <si>
    <t>3.5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</si>
  <si>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</si>
  <si>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</si>
  <si>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</si>
  <si>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</si>
  <si>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4</t>
  </si>
  <si>
    <t>Испытание и ввод в эксплуатацию</t>
  </si>
  <si>
    <t>4.1</t>
  </si>
  <si>
    <t>Комплексное опробование оборудования</t>
  </si>
  <si>
    <t>4.2</t>
  </si>
  <si>
    <t xml:space="preserve">Оформление (подписания) актов об осуществлении технологического присоединения к электрическим сетям </t>
  </si>
  <si>
    <t>4.3</t>
  </si>
  <si>
    <t>4.4</t>
  </si>
  <si>
    <t>Получение разрешения на ввод объекта в эксплуатацию</t>
  </si>
  <si>
    <t>Ввод в эксплуатацию объекта сетевого строительства</t>
  </si>
  <si>
    <t>работа</t>
  </si>
  <si>
    <t xml:space="preserve">Контрольные этапы реализации инвестиционного проекта </t>
  </si>
  <si>
    <t>Наименование инвестиционного проекта_______________________________________________________________</t>
  </si>
  <si>
    <t>* Заполняется в соответствии с приложением 3.2</t>
  </si>
  <si>
    <t>1.1.1.1.1.1.1.1</t>
  </si>
  <si>
    <t>1.1.1.1.1.2.1.1</t>
  </si>
  <si>
    <t>1.1.1.1.1.3.1.1</t>
  </si>
  <si>
    <t>1.1.1.1.1.4.1.1</t>
  </si>
  <si>
    <t>1.1.1.1.2.1.1.1</t>
  </si>
  <si>
    <t>1.1.1.1.2.2.1.1</t>
  </si>
  <si>
    <t>1.1.1.1.2.4.1.1</t>
  </si>
  <si>
    <t>1.1.1.2.2.1.1</t>
  </si>
  <si>
    <t>1.2.1.1</t>
  </si>
  <si>
    <t>1.3.1.1</t>
  </si>
  <si>
    <t>1.4.1.1</t>
  </si>
  <si>
    <t>1.5.2.1</t>
  </si>
  <si>
    <t>1.6.1.1</t>
  </si>
  <si>
    <t>1.7.1.1.1</t>
  </si>
  <si>
    <t>1.7.2.1.1</t>
  </si>
  <si>
    <t>1.7.3.1.1</t>
  </si>
  <si>
    <t>1.7.4.2.1</t>
  </si>
  <si>
    <t>1.7.5.2.1</t>
  </si>
  <si>
    <t>1.7.6.1.1</t>
  </si>
  <si>
    <t>1.7.7.1.1</t>
  </si>
  <si>
    <t>1.7.8.1.1</t>
  </si>
  <si>
    <t>1.8.1.1</t>
  </si>
  <si>
    <t>2.1.1.1.1.1.1.1</t>
  </si>
  <si>
    <t>2.1.1.1.1.2.1.1</t>
  </si>
  <si>
    <t>2.1.1.1.1.3.2.1</t>
  </si>
  <si>
    <t>2.1.1.1.1.3.2.2</t>
  </si>
  <si>
    <t>2.1.1.1.1.3.2.3</t>
  </si>
  <si>
    <t>2.1.1.1.1.4.1.1</t>
  </si>
  <si>
    <t>2.1.1.1.2.1.1.1</t>
  </si>
  <si>
    <t>2.1.1.1.2.2.1.1</t>
  </si>
  <si>
    <t>2.1.1.1.2.3.1.1</t>
  </si>
  <si>
    <t>2.1.1.1.2.4.1.1</t>
  </si>
  <si>
    <t>2.1.1.2.1.1.1</t>
  </si>
  <si>
    <t>2.1.1.2.2.1.1</t>
  </si>
  <si>
    <t>2.2.1.1</t>
  </si>
  <si>
    <t>2.3.1.1</t>
  </si>
  <si>
    <t>2.4.1.1</t>
  </si>
  <si>
    <t>2.5.1.1</t>
  </si>
  <si>
    <t>2.6.1.1</t>
  </si>
  <si>
    <t>2.7.1.2.1</t>
  </si>
  <si>
    <t>2.7.2.1.1</t>
  </si>
  <si>
    <t>2.7.3.1.1</t>
  </si>
  <si>
    <t>2.7.4.1.1</t>
  </si>
  <si>
    <t>2.7.5.1.1</t>
  </si>
  <si>
    <t>2.7.6.1.1</t>
  </si>
  <si>
    <t>2.7.7.1.1</t>
  </si>
  <si>
    <t>2.7.8.1.1</t>
  </si>
  <si>
    <t>2.8.1.1</t>
  </si>
  <si>
    <t>2.9.1.1</t>
  </si>
  <si>
    <t>1.10.1.1</t>
  </si>
  <si>
    <t>2.11.1.1</t>
  </si>
  <si>
    <t>1.7.5.2.2</t>
  </si>
  <si>
    <t>С</t>
  </si>
  <si>
    <t>+</t>
  </si>
  <si>
    <t>Камеры КСО в РУ-10 кВ ТП-7 (Замена масляного выключателя ВМГ-10 на вакуумный ВВ-TEL (1шт.)) гп.Никель</t>
  </si>
  <si>
    <t>Камеры КСО в РУ-10 кВ ТП-1 (Замена масляного выключателя ВМГ-10 на вакуумный ВВ-TEL (1шт.)) г. Заполярный</t>
  </si>
  <si>
    <t>Реклоузер PBA/TEL -10</t>
  </si>
  <si>
    <t>1.7.5.2.4</t>
  </si>
  <si>
    <t>МЕТREL MI3102H TurotestXE 2,5 кВ</t>
  </si>
  <si>
    <t>Мурманская область</t>
  </si>
  <si>
    <t>п.Никель</t>
  </si>
  <si>
    <t>г. Заполярный</t>
  </si>
  <si>
    <t>н.п. Никель</t>
  </si>
  <si>
    <t>ПТЭ, Постановление РФ №861 от 27.12.04 в редакции от 20.12.2012 N 1354. Развитие сетей.</t>
  </si>
  <si>
    <t>совершенствование  учёта, повышение  надёжности электроснабжения</t>
  </si>
  <si>
    <t xml:space="preserve">физический износ ,повышение  надёжности энергоснабжения, снижение технологических  потерь электроэнергии  потерь </t>
  </si>
  <si>
    <t>физический  износ</t>
  </si>
  <si>
    <t>оборуд.отсутствует</t>
  </si>
  <si>
    <t xml:space="preserve"> повышение  надёжности электроснабжения</t>
  </si>
  <si>
    <t>1.4.5.2.3.</t>
  </si>
  <si>
    <t>1.7.5.2.5</t>
  </si>
  <si>
    <t>1.7.4.2.2.</t>
  </si>
  <si>
    <t>1.7.4.2.3</t>
  </si>
  <si>
    <t>1.7.4.2.4.</t>
  </si>
  <si>
    <t>1.7.4.2.5.</t>
  </si>
  <si>
    <t>1.7.4.2.6.</t>
  </si>
  <si>
    <t>1.7.4.2.7.</t>
  </si>
  <si>
    <t xml:space="preserve">Объект 1 </t>
  </si>
  <si>
    <t>Объект 1</t>
  </si>
  <si>
    <t xml:space="preserve">Объект 1  </t>
  </si>
  <si>
    <t>ОАО "Мурманэнергосбыт"</t>
  </si>
  <si>
    <t>1.1.1.1.2.3.3.1</t>
  </si>
  <si>
    <t>1.1.1.1.2.3.3.2</t>
  </si>
  <si>
    <t>ААШВ</t>
  </si>
  <si>
    <t>(XLRE)АПвЭП 3х185</t>
  </si>
  <si>
    <t>физический износ 100%,повышение  надёжности энергоснабжения</t>
  </si>
  <si>
    <t>повышение  надёжности энергоснабжения</t>
  </si>
  <si>
    <t>Мурманская обл</t>
  </si>
  <si>
    <t>г.Ковдор</t>
  </si>
  <si>
    <t>Ковдорский р-н, н.п. Лейпи</t>
  </si>
  <si>
    <t>1.7.5.2.6.</t>
  </si>
  <si>
    <t>1.7.5.2.7.</t>
  </si>
  <si>
    <t>1.7.5.2.8.</t>
  </si>
  <si>
    <t>1.7.5.2.9.</t>
  </si>
  <si>
    <t>1.7.4.2.8.</t>
  </si>
  <si>
    <t>1.7.4.2.9.</t>
  </si>
  <si>
    <t>1.7.4.2.10.</t>
  </si>
  <si>
    <t>1.7.4.2.11.</t>
  </si>
  <si>
    <t>1.7.4.2.12.</t>
  </si>
  <si>
    <t>1.7.4.2.13.</t>
  </si>
  <si>
    <t>1.7.4.2.14.</t>
  </si>
  <si>
    <t>1.7.4.2.15.</t>
  </si>
  <si>
    <t>1.7.4.2.16</t>
  </si>
  <si>
    <t>1.7.4.2.17.</t>
  </si>
  <si>
    <t>1.7.4.2.18.</t>
  </si>
  <si>
    <t>1.7.4.2.19.</t>
  </si>
  <si>
    <t>физический   износ 100%</t>
  </si>
  <si>
    <t>____________________В.И.Полиэктов</t>
  </si>
  <si>
    <t>Генеральный директор ОАО "Мурманэнергосбыт"</t>
  </si>
  <si>
    <t>Генеральный директор ОАО"Мурманэнергосбыт"</t>
  </si>
  <si>
    <t>2ТМ</t>
  </si>
  <si>
    <t>1.1.1.2.1.1.</t>
  </si>
  <si>
    <t>1.1.1.2.1.2.</t>
  </si>
  <si>
    <t>1.1.1.2.1.3.</t>
  </si>
  <si>
    <t>1.1.1.2.1.4.</t>
  </si>
  <si>
    <t>1.1.1.2.1.</t>
  </si>
  <si>
    <t>1.1.1.2.3.1.</t>
  </si>
  <si>
    <t>1.1.1.2.3.2.</t>
  </si>
  <si>
    <t>1.1.1.2.3.3.</t>
  </si>
  <si>
    <t>1.1.1.2.3.4.</t>
  </si>
  <si>
    <t>1.1.1.2.3.5.</t>
  </si>
  <si>
    <t>1.1.1.2.3.6.</t>
  </si>
  <si>
    <t>1.1.1.2.3.7.</t>
  </si>
  <si>
    <t>1.1.1.2.3.8.</t>
  </si>
  <si>
    <t>1.1.1.2.3.9.</t>
  </si>
  <si>
    <t>1.1.1.2.3.10.</t>
  </si>
  <si>
    <t>1.1.1.2.3.11.</t>
  </si>
  <si>
    <t>1.1.1.2.3.2.12.</t>
  </si>
  <si>
    <t>1.1.1.2.3.2.13.</t>
  </si>
  <si>
    <t>1.1.1.2.3.2.14.</t>
  </si>
  <si>
    <t>1.1.1.2.3.2.15.</t>
  </si>
  <si>
    <t>1.1.1.2.3.2.16.</t>
  </si>
  <si>
    <t>1.1.1.2.3.2.17.</t>
  </si>
  <si>
    <t>1.1.1.2.3.2.18.</t>
  </si>
  <si>
    <t>1.1.1.2.3.2.19.</t>
  </si>
  <si>
    <t>1.1.1.2.3.2.20.</t>
  </si>
  <si>
    <t>1.1.1.2.3.2.21.</t>
  </si>
  <si>
    <t>1.1.1.2.3.2.22.</t>
  </si>
  <si>
    <t>1.1.1.2.3.2.23.</t>
  </si>
  <si>
    <t>2.1.1.2.3.1</t>
  </si>
  <si>
    <t>2015-2017гг</t>
  </si>
  <si>
    <t>Оборудование высоковольтных  испытаний  КЛ  6-10 кВ  АИД-70 М ( филиал"Ковдорская электросеть")</t>
  </si>
  <si>
    <t>Оборудование  по  выявлению  и  поиску  повреждений  КЛ  6-10 кВ SFX  SURGEFLEX  40/32 P(филиал "Ковдорская электросеть")</t>
  </si>
  <si>
    <t>Оборудование  для  точной  локализации  повреждений  КЛ Digifone  акустический  приёмник и SWG  генератор  ударны  волн (филиал "Ковдорская электросеть")</t>
  </si>
  <si>
    <t>Прибор энергетика многофункциональный портативный Энергомер-СЕ602((филиал "Ковдорская электросеть")</t>
  </si>
  <si>
    <t>1.7.5.</t>
  </si>
  <si>
    <t>1.7.4.2.</t>
  </si>
  <si>
    <t>1.7.3.1.</t>
  </si>
  <si>
    <t>1.7.2.1.</t>
  </si>
  <si>
    <t>1.7.1.1.</t>
  </si>
  <si>
    <t>1.7.</t>
  </si>
  <si>
    <t>Установка реклоузера взамен ПП-6 на ВЛ-10 кВ Л-3(филиал"Заполярниная горэлектросеть")</t>
  </si>
  <si>
    <t>Реконструкция головного фидера -  ПС-40А-ф.29, оп2 ВЛ-РП-1 (Ковдорская  электросеть)</t>
  </si>
  <si>
    <t>Реконструкция головного фидера - ПС-40А-ф.46 оп.2 ВЛ-РП-1 (Ковдорская электросеть)</t>
  </si>
  <si>
    <t>Реконструкция  ТП-94 РУ 6кВ. Замена ячеек   КСО-386 на ячейки КСО-392 с  ВНА. (Ковдорская электросеть)</t>
  </si>
  <si>
    <t>Реконструкция  РП-2 РУ 6 кВ. В ячейках КСО-272 замена выключателей ВМГ-10 с приводами ПП-67 на выключатели вакуумные (ВВ). (Ковдорская электросеть)</t>
  </si>
  <si>
    <t>Реконструкция РП-17 РУ 6 кВ. В ячейках КСО-272 замена выключателей ВМГ-10 с приводами ПП-67 на выключатели вакуумные (ВВ). (Ковдорская электросеть)</t>
  </si>
  <si>
    <t>Реконструкция  ТП-50 РУ 6 кВ. Замена ячеек  КСО-386 на ячейки КСО-392 ВНА. (Ковдорская электросеть)</t>
  </si>
  <si>
    <t>Строительство кабельной линии 10 кВ от РП-1 до ТП-65.Прокладка кабельной линии 10 кВ с заменой ячейки  на ТП-65 (Заполярная горэлектросеть).</t>
  </si>
  <si>
    <t>Строительство кабельной линии 10 кВ от РП-2 до РП-1. Прокладка параллельной  кабельной линии 10 кВ.(Заполярная горэлектросеть).</t>
  </si>
  <si>
    <t>Строительство кабельной линии 10 кВ от ПС-52 до РП-1 ф.73. Прокладка  кабельной лини  10кВ.(Заполярная горэлектросеть).</t>
  </si>
  <si>
    <t>Автомобиль ГАЗ "Волга"(Заполярниная горэлектросеть)</t>
  </si>
  <si>
    <t xml:space="preserve">Автомобиль УАЗ 39094, УАЗ 33303(Заполярная  горэлектросеть)                 </t>
  </si>
  <si>
    <t>Автомобиль УАЗ Hunter мет.кузов (Заполярная горэлектросеть)</t>
  </si>
  <si>
    <t>Передвижная лаборатория высоковольтных испытаний ЛВИ-3Г((Заполярная горэлектросеть))</t>
  </si>
  <si>
    <t>Экскаватор-погрузчик (Заполярная горэлектросеть)</t>
  </si>
  <si>
    <t>ГАЗ-31105 (Ковдорсая электросеть)</t>
  </si>
  <si>
    <t>УАЗ-3909 (3962) (Ковдорская  электросеть)</t>
  </si>
  <si>
    <t>Автогидроподъемник АП-18 ГАЗ (Ковдорская электросеть)</t>
  </si>
  <si>
    <t>Экскаватор погрузчик (Ковдорская электросеть)</t>
  </si>
  <si>
    <t>Многофункциональный измеритель параметров электроустановок МЕТREL MI3102H TurotestXE 2,5 кВ  (Заполярная горэлектросеть)</t>
  </si>
  <si>
    <t>Генератор ГЗЧ - 2500 с приемником П-900 *(поиск повреждений КЛ) )(Заполярная горэлектросеть)</t>
  </si>
  <si>
    <t>Комплектное испытательное устройство для проверки автоматических выключателей до 12 КА  "Сатурн - М1* (Заполярнинский РЭС)"(Заполярная горэлектросеть)</t>
  </si>
  <si>
    <t>Аппарат испытания диэлектриков АИД-70М* (Заполярная горэлектросеть)</t>
  </si>
  <si>
    <t>ВИТОК (с комбинировонным питанием)-омметр**или ПТФ-1** (Заполярная горэлектросеть)</t>
  </si>
  <si>
    <t>Испытательный комплекс РЕТОМ-21** (Заполярная горэлектросеть)</t>
  </si>
  <si>
    <t>Прибор для измерения электрической прочности изоляции силовых в/в кабелей АИД-70М* (Заполярная горэлектросеть)</t>
  </si>
  <si>
    <t>ЗРУ-6 кВ ПС-26 (Замена  ячеек с ВМП-10К на ячейки с вакуумными выключателями (22 шт.)) г. Заполярный</t>
  </si>
  <si>
    <t>по состоянию на__01.01.2016г</t>
  </si>
  <si>
    <t>____________В.И.Полиэктов</t>
  </si>
  <si>
    <t>__________________________В.Н. Гноевский</t>
  </si>
  <si>
    <t>_______________________В.Н. Гноевский</t>
  </si>
  <si>
    <t>_______________В.И.Полиэктов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</si>
  <si>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</si>
  <si>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</si>
  <si>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Утверждаю
руководитель организации</t>
  </si>
  <si>
    <t>(подпись)</t>
  </si>
  <si>
    <t>"</t>
  </si>
  <si>
    <t>года</t>
  </si>
  <si>
    <t>М.П.</t>
  </si>
  <si>
    <t>№ №</t>
  </si>
  <si>
    <t>Источник финансирования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</si>
  <si>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</si>
  <si>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</si>
  <si>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</si>
  <si>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</si>
  <si>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</si>
  <si>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</si>
  <si>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</si>
  <si>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</si>
  <si>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</si>
  <si>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</si>
  <si>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</si>
  <si>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</si>
  <si>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</si>
  <si>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</si>
  <si>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</si>
  <si>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</si>
  <si>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</si>
  <si>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</si>
  <si>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</si>
  <si>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</si>
  <si>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</si>
  <si>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</si>
  <si>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</si>
  <si>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</si>
  <si>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</si>
  <si>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</si>
  <si>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</si>
  <si>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</si>
  <si>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</si>
  <si>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</si>
  <si>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</si>
  <si>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</si>
  <si>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</si>
  <si>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</si>
  <si>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</si>
  <si>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</si>
  <si>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</si>
  <si>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</si>
  <si>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</si>
  <si>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</si>
  <si>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</si>
  <si>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 *
2015г</t>
  </si>
  <si>
    <t>План *2016г</t>
  </si>
  <si>
    <t>План *
2017 год</t>
  </si>
  <si>
    <t>______________ В.И. Полиэктов</t>
  </si>
  <si>
    <t>пгт.Никель</t>
  </si>
  <si>
    <t>ггт.Никель</t>
  </si>
  <si>
    <t>Станок трубогибочный ТМ-76 (ИВ-3429) (Ковдорская электросеть)</t>
  </si>
  <si>
    <t>Станок сверлильный СН-16 (Ковдорская электросеть)</t>
  </si>
  <si>
    <t>Бетонорез для резки асфальта, бетона, металла (Ковдорская электросеть)</t>
  </si>
  <si>
    <t>Канатный тельфер CD Q-1т. Н-6 м (Ковдорская электросеть)</t>
  </si>
  <si>
    <t>Оборудование для мойки автомобилей  (Ковдорская электросеть)</t>
  </si>
  <si>
    <t xml:space="preserve"> УП-7 установка прожигающая  (Ковдорская электросеть)</t>
  </si>
  <si>
    <t>Комплект поиска повреждений КЛ 6-10 кВ  (Ковдорская электросеть)</t>
  </si>
  <si>
    <t>Установка  испытания  средств  защиты  СВС-50(Ковдорская электросеть)</t>
  </si>
  <si>
    <t>Строительство новой блочной комплектной двухтрансформаторной подстанции в бетонной оболочке 2 БКТП-250/6/0,4 с перезаводом  КЛ 6 и 0,4 кВ от существующей ТП-46 (Ковдорская электросеть)</t>
  </si>
  <si>
    <t>ПЕРЕЧЕНЬ</t>
  </si>
  <si>
    <t>инвестиционных проектов  на  период   регулирования   -  2016 год</t>
  </si>
  <si>
    <t>Заполярный</t>
  </si>
  <si>
    <t>Ковдор</t>
  </si>
  <si>
    <t>количество</t>
  </si>
  <si>
    <t>1 ед.</t>
  </si>
  <si>
    <t>3 ед.</t>
  </si>
  <si>
    <t>1. ед.</t>
  </si>
  <si>
    <t>сумма инвестпрогаммы в тарифе  14164,467 тыс. руб</t>
  </si>
  <si>
    <t>Итого: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</si>
</sst>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_-* #,##0.000_р_._-;\-* #,##0.000_р_._-;_-* &quot;-&quot;???_р_._-;_-@_-"/>
    <numFmt numFmtId="166" formatCode="\ #,##0.00&quot;    &quot;;\-#,##0.00&quot;    &quot;;&quot; -&quot;#&quot;    &quot;;@\ "/>
    <numFmt numFmtId="167" formatCode="\ #,##0.00&quot;    &quot;;\-#,##0.00&quot;    &quot;;&quot; -    &quot;;@\ "/>
    <numFmt numFmtId="168" formatCode="\ #,##0&quot;    &quot;;\-#,##0&quot;    &quot;;&quot; -&quot;#&quot;    &quot;;@\ "/>
  </numFmts>
  <fonts count="4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Verdana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color theme="1"/>
      <name val="Arial Cyr"/>
      <family val="2"/>
      <charset val="204"/>
    </font>
    <font>
      <b/>
      <i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FFF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1">
    <xf numFmtId="0" fontId="0" fillId="0" borderId="0" xfId="0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3" fillId="6" borderId="19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4" fillId="11" borderId="19" xfId="0" applyNumberFormat="1" applyFont="1" applyFill="1" applyBorder="1" applyAlignment="1">
      <alignment horizontal="center" wrapText="1"/>
    </xf>
    <xf numFmtId="0" fontId="4" fillId="11" borderId="7" xfId="0" applyFont="1" applyFill="1" applyBorder="1" applyAlignment="1">
      <alignment wrapText="1"/>
    </xf>
    <xf numFmtId="164" fontId="4" fillId="11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15" fillId="0" borderId="0" xfId="1" applyNumberFormat="1" applyFont="1" applyAlignment="1">
      <alignment horizontal="left" wrapText="1"/>
    </xf>
    <xf numFmtId="164" fontId="3" fillId="6" borderId="7" xfId="0" applyNumberFormat="1" applyFont="1" applyFill="1" applyBorder="1" applyAlignment="1">
      <alignment horizontal="center" wrapText="1"/>
    </xf>
    <xf numFmtId="164" fontId="3" fillId="0" borderId="38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11" borderId="14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3" fillId="0" borderId="5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55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2" borderId="5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1" fillId="0" borderId="57" xfId="0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14" borderId="5" xfId="0" applyNumberFormat="1" applyFont="1" applyFill="1" applyBorder="1" applyAlignment="1">
      <alignment horizontal="center" wrapText="1"/>
    </xf>
    <xf numFmtId="49" fontId="1" fillId="14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3" fillId="3" borderId="15" xfId="0" applyNumberFormat="1" applyFont="1" applyFill="1" applyBorder="1" applyAlignment="1">
      <alignment horizont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1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53" xfId="0" applyFont="1" applyBorder="1" applyAlignment="1"/>
    <xf numFmtId="164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9" fillId="0" borderId="0" xfId="0" applyNumberFormat="1" applyFont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22" fillId="3" borderId="30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left" wrapText="1"/>
    </xf>
    <xf numFmtId="0" fontId="22" fillId="3" borderId="5" xfId="0" applyFont="1" applyFill="1" applyBorder="1" applyAlignment="1">
      <alignment horizontal="center" wrapText="1"/>
    </xf>
    <xf numFmtId="0" fontId="22" fillId="7" borderId="13" xfId="0" applyFont="1" applyFill="1" applyBorder="1" applyAlignment="1">
      <alignment horizontal="center" wrapText="1"/>
    </xf>
    <xf numFmtId="0" fontId="22" fillId="7" borderId="6" xfId="0" applyFont="1" applyFill="1" applyBorder="1" applyAlignment="1">
      <alignment horizontal="left" wrapText="1"/>
    </xf>
    <xf numFmtId="0" fontId="22" fillId="7" borderId="7" xfId="0" applyFont="1" applyFill="1" applyBorder="1" applyAlignment="1">
      <alignment horizontal="center" wrapText="1"/>
    </xf>
    <xf numFmtId="0" fontId="22" fillId="7" borderId="6" xfId="0" applyFont="1" applyFill="1" applyBorder="1" applyAlignment="1">
      <alignment horizontal="center" wrapText="1"/>
    </xf>
    <xf numFmtId="164" fontId="22" fillId="7" borderId="6" xfId="0" applyNumberFormat="1" applyFont="1" applyFill="1" applyBorder="1" applyAlignment="1">
      <alignment horizontal="center" wrapText="1"/>
    </xf>
    <xf numFmtId="164" fontId="22" fillId="7" borderId="38" xfId="0" applyNumberFormat="1" applyFont="1" applyFill="1" applyBorder="1" applyAlignment="1">
      <alignment horizontal="center" wrapText="1"/>
    </xf>
    <xf numFmtId="0" fontId="22" fillId="9" borderId="13" xfId="0" applyFont="1" applyFill="1" applyBorder="1" applyAlignment="1">
      <alignment horizontal="center" wrapText="1"/>
    </xf>
    <xf numFmtId="0" fontId="22" fillId="9" borderId="6" xfId="0" applyFont="1" applyFill="1" applyBorder="1" applyAlignment="1">
      <alignment horizontal="left" wrapText="1"/>
    </xf>
    <xf numFmtId="0" fontId="22" fillId="9" borderId="7" xfId="0" applyFont="1" applyFill="1" applyBorder="1" applyAlignment="1">
      <alignment horizontal="center" wrapText="1"/>
    </xf>
    <xf numFmtId="164" fontId="22" fillId="9" borderId="7" xfId="0" applyNumberFormat="1" applyFont="1" applyFill="1" applyBorder="1" applyAlignment="1">
      <alignment horizontal="center" wrapText="1"/>
    </xf>
    <xf numFmtId="164" fontId="22" fillId="9" borderId="39" xfId="0" applyNumberFormat="1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left" wrapText="1"/>
    </xf>
    <xf numFmtId="0" fontId="22" fillId="4" borderId="7" xfId="0" applyFont="1" applyFill="1" applyBorder="1" applyAlignment="1">
      <alignment horizontal="center" wrapText="1"/>
    </xf>
    <xf numFmtId="164" fontId="22" fillId="4" borderId="7" xfId="0" applyNumberFormat="1" applyFont="1" applyFill="1" applyBorder="1" applyAlignment="1">
      <alignment horizontal="center" wrapText="1"/>
    </xf>
    <xf numFmtId="164" fontId="22" fillId="4" borderId="39" xfId="0" applyNumberFormat="1" applyFont="1" applyFill="1" applyBorder="1" applyAlignment="1">
      <alignment horizontal="center" wrapText="1"/>
    </xf>
    <xf numFmtId="0" fontId="22" fillId="10" borderId="13" xfId="0" applyFont="1" applyFill="1" applyBorder="1" applyAlignment="1">
      <alignment horizontal="center" wrapText="1"/>
    </xf>
    <xf numFmtId="0" fontId="22" fillId="10" borderId="6" xfId="0" applyFont="1" applyFill="1" applyBorder="1" applyAlignment="1">
      <alignment horizontal="left" wrapText="1"/>
    </xf>
    <xf numFmtId="0" fontId="22" fillId="10" borderId="7" xfId="0" applyFont="1" applyFill="1" applyBorder="1" applyAlignment="1">
      <alignment horizontal="center" wrapText="1"/>
    </xf>
    <xf numFmtId="164" fontId="22" fillId="10" borderId="7" xfId="0" applyNumberFormat="1" applyFont="1" applyFill="1" applyBorder="1" applyAlignment="1">
      <alignment horizontal="center" wrapText="1"/>
    </xf>
    <xf numFmtId="164" fontId="22" fillId="10" borderId="39" xfId="0" applyNumberFormat="1" applyFont="1" applyFill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6" xfId="0" applyFont="1" applyFill="1" applyBorder="1" applyAlignment="1">
      <alignment horizontal="left" wrapText="1"/>
    </xf>
    <xf numFmtId="0" fontId="22" fillId="11" borderId="7" xfId="0" applyFont="1" applyFill="1" applyBorder="1" applyAlignment="1">
      <alignment horizontal="center" wrapText="1"/>
    </xf>
    <xf numFmtId="164" fontId="22" fillId="11" borderId="7" xfId="0" applyNumberFormat="1" applyFont="1" applyFill="1" applyBorder="1" applyAlignment="1">
      <alignment horizontal="center" wrapText="1"/>
    </xf>
    <xf numFmtId="1" fontId="22" fillId="11" borderId="7" xfId="0" applyNumberFormat="1" applyFont="1" applyFill="1" applyBorder="1" applyAlignment="1">
      <alignment horizontal="center" wrapText="1"/>
    </xf>
    <xf numFmtId="164" fontId="22" fillId="11" borderId="39" xfId="0" applyNumberFormat="1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3" fillId="6" borderId="6" xfId="0" applyFont="1" applyFill="1" applyBorder="1" applyAlignment="1">
      <alignment horizontal="left" wrapText="1"/>
    </xf>
    <xf numFmtId="0" fontId="23" fillId="6" borderId="7" xfId="0" applyFont="1" applyFill="1" applyBorder="1" applyAlignment="1">
      <alignment horizontal="center" wrapText="1"/>
    </xf>
    <xf numFmtId="164" fontId="23" fillId="6" borderId="7" xfId="0" applyNumberFormat="1" applyFont="1" applyFill="1" applyBorder="1" applyAlignment="1">
      <alignment horizontal="center" wrapText="1"/>
    </xf>
    <xf numFmtId="1" fontId="23" fillId="6" borderId="7" xfId="0" applyNumberFormat="1" applyFont="1" applyFill="1" applyBorder="1" applyAlignment="1">
      <alignment horizontal="center" wrapText="1"/>
    </xf>
    <xf numFmtId="164" fontId="23" fillId="6" borderId="39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1" fontId="23" fillId="0" borderId="7" xfId="0" applyNumberFormat="1" applyFont="1" applyFill="1" applyBorder="1" applyAlignment="1">
      <alignment horizontal="center" wrapText="1"/>
    </xf>
    <xf numFmtId="164" fontId="23" fillId="0" borderId="39" xfId="0" applyNumberFormat="1" applyFont="1" applyFill="1" applyBorder="1" applyAlignment="1">
      <alignment horizontal="center" wrapText="1"/>
    </xf>
    <xf numFmtId="164" fontId="22" fillId="0" borderId="7" xfId="0" applyNumberFormat="1" applyFont="1" applyFill="1" applyBorder="1" applyAlignment="1">
      <alignment horizontal="center" wrapText="1"/>
    </xf>
    <xf numFmtId="0" fontId="23" fillId="0" borderId="29" xfId="1" applyFont="1" applyBorder="1" applyAlignment="1">
      <alignment horizontal="center" vertical="center" wrapText="1"/>
    </xf>
    <xf numFmtId="166" fontId="23" fillId="0" borderId="29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wrapText="1"/>
    </xf>
    <xf numFmtId="0" fontId="24" fillId="0" borderId="29" xfId="0" applyFont="1" applyBorder="1" applyAlignment="1">
      <alignment vertical="center" wrapText="1"/>
    </xf>
    <xf numFmtId="0" fontId="23" fillId="4" borderId="13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left" wrapText="1"/>
    </xf>
    <xf numFmtId="0" fontId="23" fillId="4" borderId="7" xfId="0" applyFont="1" applyFill="1" applyBorder="1" applyAlignment="1">
      <alignment horizontal="center" wrapText="1"/>
    </xf>
    <xf numFmtId="164" fontId="23" fillId="4" borderId="7" xfId="0" applyNumberFormat="1" applyFont="1" applyFill="1" applyBorder="1" applyAlignment="1">
      <alignment horizontal="center" wrapText="1"/>
    </xf>
    <xf numFmtId="164" fontId="23" fillId="4" borderId="39" xfId="0" applyNumberFormat="1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5" fillId="16" borderId="7" xfId="0" applyFont="1" applyFill="1" applyBorder="1" applyAlignment="1">
      <alignment vertical="center" wrapText="1"/>
    </xf>
    <xf numFmtId="164" fontId="23" fillId="0" borderId="19" xfId="0" applyNumberFormat="1" applyFont="1" applyFill="1" applyBorder="1" applyAlignment="1">
      <alignment horizontal="center" wrapText="1"/>
    </xf>
    <xf numFmtId="164" fontId="23" fillId="0" borderId="20" xfId="0" applyNumberFormat="1" applyFont="1" applyFill="1" applyBorder="1" applyAlignment="1">
      <alignment horizontal="center" wrapText="1"/>
    </xf>
    <xf numFmtId="165" fontId="23" fillId="0" borderId="9" xfId="1" applyNumberFormat="1" applyFont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3" borderId="26" xfId="0" applyNumberFormat="1" applyFont="1" applyFill="1" applyBorder="1" applyAlignment="1">
      <alignment horizontal="center" wrapText="1"/>
    </xf>
    <xf numFmtId="164" fontId="23" fillId="3" borderId="27" xfId="0" applyNumberFormat="1" applyFont="1" applyFill="1" applyBorder="1" applyAlignment="1">
      <alignment horizontal="center" wrapText="1"/>
    </xf>
    <xf numFmtId="166" fontId="22" fillId="15" borderId="19" xfId="1" applyNumberFormat="1" applyFont="1" applyFill="1" applyBorder="1" applyAlignment="1">
      <alignment vertical="center" wrapText="1"/>
    </xf>
    <xf numFmtId="167" fontId="26" fillId="15" borderId="29" xfId="1" applyNumberFormat="1" applyFont="1" applyFill="1" applyBorder="1" applyAlignment="1">
      <alignment horizontal="center" vertical="center"/>
    </xf>
    <xf numFmtId="166" fontId="22" fillId="0" borderId="29" xfId="1" applyNumberFormat="1" applyFont="1" applyFill="1" applyBorder="1" applyAlignment="1">
      <alignment vertical="center" wrapText="1"/>
    </xf>
    <xf numFmtId="0" fontId="22" fillId="10" borderId="6" xfId="0" applyFont="1" applyFill="1" applyBorder="1" applyAlignment="1">
      <alignment horizontal="center" wrapText="1"/>
    </xf>
    <xf numFmtId="164" fontId="22" fillId="10" borderId="6" xfId="0" applyNumberFormat="1" applyFont="1" applyFill="1" applyBorder="1" applyAlignment="1">
      <alignment horizontal="center" wrapText="1"/>
    </xf>
    <xf numFmtId="164" fontId="22" fillId="10" borderId="38" xfId="0" applyNumberFormat="1" applyFont="1" applyFill="1" applyBorder="1" applyAlignment="1">
      <alignment horizontal="center" wrapText="1"/>
    </xf>
    <xf numFmtId="0" fontId="23" fillId="6" borderId="6" xfId="0" applyFont="1" applyFill="1" applyBorder="1" applyAlignment="1">
      <alignment horizontal="center" wrapText="1"/>
    </xf>
    <xf numFmtId="164" fontId="23" fillId="6" borderId="6" xfId="0" applyNumberFormat="1" applyFont="1" applyFill="1" applyBorder="1" applyAlignment="1">
      <alignment horizontal="center" wrapText="1"/>
    </xf>
    <xf numFmtId="164" fontId="23" fillId="6" borderId="38" xfId="0" applyNumberFormat="1" applyFont="1" applyFill="1" applyBorder="1" applyAlignment="1">
      <alignment horizontal="center" wrapText="1"/>
    </xf>
    <xf numFmtId="164" fontId="23" fillId="0" borderId="38" xfId="0" applyNumberFormat="1" applyFont="1" applyFill="1" applyBorder="1" applyAlignment="1">
      <alignment horizontal="center" wrapText="1"/>
    </xf>
    <xf numFmtId="0" fontId="22" fillId="9" borderId="6" xfId="0" applyFont="1" applyFill="1" applyBorder="1" applyAlignment="1">
      <alignment horizontal="center" wrapText="1"/>
    </xf>
    <xf numFmtId="164" fontId="22" fillId="9" borderId="6" xfId="0" applyNumberFormat="1" applyFont="1" applyFill="1" applyBorder="1" applyAlignment="1">
      <alignment horizontal="center" wrapText="1"/>
    </xf>
    <xf numFmtId="164" fontId="22" fillId="9" borderId="38" xfId="0" applyNumberFormat="1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wrapText="1"/>
    </xf>
    <xf numFmtId="164" fontId="23" fillId="4" borderId="6" xfId="0" applyNumberFormat="1" applyFont="1" applyFill="1" applyBorder="1" applyAlignment="1">
      <alignment horizontal="center" wrapText="1"/>
    </xf>
    <xf numFmtId="164" fontId="23" fillId="4" borderId="38" xfId="0" applyNumberFormat="1" applyFont="1" applyFill="1" applyBorder="1" applyAlignment="1">
      <alignment horizontal="center" wrapText="1"/>
    </xf>
    <xf numFmtId="49" fontId="22" fillId="9" borderId="13" xfId="0" applyNumberFormat="1" applyFont="1" applyFill="1" applyBorder="1" applyAlignment="1">
      <alignment horizontal="center" wrapText="1"/>
    </xf>
    <xf numFmtId="49" fontId="22" fillId="9" borderId="6" xfId="0" applyNumberFormat="1" applyFont="1" applyFill="1" applyBorder="1" applyAlignment="1">
      <alignment horizontal="left" wrapText="1"/>
    </xf>
    <xf numFmtId="49" fontId="22" fillId="9" borderId="7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23" fillId="0" borderId="6" xfId="0" applyNumberFormat="1" applyFont="1" applyFill="1" applyBorder="1" applyAlignment="1">
      <alignment horizontal="left" wrapText="1"/>
    </xf>
    <xf numFmtId="49" fontId="23" fillId="0" borderId="7" xfId="0" applyNumberFormat="1" applyFont="1" applyFill="1" applyBorder="1" applyAlignment="1">
      <alignment horizontal="center" wrapText="1"/>
    </xf>
    <xf numFmtId="49" fontId="23" fillId="0" borderId="6" xfId="0" applyNumberFormat="1" applyFont="1" applyFill="1" applyBorder="1" applyAlignment="1">
      <alignment horizontal="center" wrapText="1"/>
    </xf>
    <xf numFmtId="49" fontId="23" fillId="0" borderId="3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left" wrapText="1"/>
    </xf>
    <xf numFmtId="49" fontId="23" fillId="0" borderId="16" xfId="0" applyNumberFormat="1" applyFont="1" applyFill="1" applyBorder="1" applyAlignment="1">
      <alignment horizontal="center" wrapText="1"/>
    </xf>
    <xf numFmtId="164" fontId="23" fillId="0" borderId="16" xfId="0" applyNumberFormat="1" applyFont="1" applyFill="1" applyBorder="1" applyAlignment="1">
      <alignment horizontal="center" wrapText="1"/>
    </xf>
    <xf numFmtId="164" fontId="23" fillId="0" borderId="40" xfId="0" applyNumberFormat="1" applyFont="1" applyFill="1" applyBorder="1" applyAlignment="1">
      <alignment horizontal="center" wrapText="1"/>
    </xf>
    <xf numFmtId="49" fontId="23" fillId="8" borderId="37" xfId="0" applyNumberFormat="1" applyFont="1" applyFill="1" applyBorder="1" applyAlignment="1">
      <alignment horizontal="center" wrapText="1"/>
    </xf>
    <xf numFmtId="164" fontId="23" fillId="8" borderId="37" xfId="0" applyNumberFormat="1" applyFont="1" applyFill="1" applyBorder="1" applyAlignment="1">
      <alignment horizontal="center" wrapText="1"/>
    </xf>
    <xf numFmtId="49" fontId="23" fillId="8" borderId="45" xfId="0" applyNumberFormat="1" applyFont="1" applyFill="1" applyBorder="1" applyAlignment="1">
      <alignment horizontal="center" wrapText="1"/>
    </xf>
    <xf numFmtId="49" fontId="22" fillId="11" borderId="46" xfId="0" applyNumberFormat="1" applyFont="1" applyFill="1" applyBorder="1" applyAlignment="1">
      <alignment horizontal="center" wrapText="1"/>
    </xf>
    <xf numFmtId="49" fontId="22" fillId="11" borderId="36" xfId="0" applyNumberFormat="1" applyFont="1" applyFill="1" applyBorder="1" applyAlignment="1">
      <alignment horizontal="left" wrapText="1"/>
    </xf>
    <xf numFmtId="164" fontId="22" fillId="11" borderId="6" xfId="0" applyNumberFormat="1" applyFont="1" applyFill="1" applyBorder="1" applyAlignment="1">
      <alignment horizontal="center" wrapText="1"/>
    </xf>
    <xf numFmtId="164" fontId="22" fillId="11" borderId="38" xfId="0" applyNumberFormat="1" applyFont="1" applyFill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36" xfId="0" applyFont="1" applyBorder="1" applyAlignment="1">
      <alignment horizontal="left" wrapText="1"/>
    </xf>
    <xf numFmtId="49" fontId="23" fillId="0" borderId="38" xfId="0" applyNumberFormat="1" applyFont="1" applyFill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48" xfId="0" applyFont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wrapText="1"/>
    </xf>
    <xf numFmtId="49" fontId="23" fillId="0" borderId="49" xfId="0" applyNumberFormat="1" applyFont="1" applyFill="1" applyBorder="1" applyAlignment="1">
      <alignment horizontal="center" wrapText="1"/>
    </xf>
    <xf numFmtId="164" fontId="22" fillId="3" borderId="31" xfId="0" applyNumberFormat="1" applyFont="1" applyFill="1" applyBorder="1" applyAlignment="1">
      <alignment horizontal="center" wrapText="1"/>
    </xf>
    <xf numFmtId="164" fontId="22" fillId="3" borderId="32" xfId="0" applyNumberFormat="1" applyFont="1" applyFill="1" applyBorder="1" applyAlignment="1">
      <alignment horizontal="center" wrapText="1"/>
    </xf>
    <xf numFmtId="164" fontId="22" fillId="3" borderId="26" xfId="0" applyNumberFormat="1" applyFont="1" applyFill="1" applyBorder="1" applyAlignment="1">
      <alignment horizontal="center" wrapText="1"/>
    </xf>
    <xf numFmtId="164" fontId="22" fillId="3" borderId="60" xfId="0" applyNumberFormat="1" applyFont="1" applyFill="1" applyBorder="1" applyAlignment="1">
      <alignment horizontal="center" wrapText="1"/>
    </xf>
    <xf numFmtId="0" fontId="22" fillId="7" borderId="13" xfId="0" applyNumberFormat="1" applyFont="1" applyFill="1" applyBorder="1" applyAlignment="1">
      <alignment horizontal="center" wrapText="1"/>
    </xf>
    <xf numFmtId="164" fontId="22" fillId="7" borderId="19" xfId="0" applyNumberFormat="1" applyFont="1" applyFill="1" applyBorder="1" applyAlignment="1">
      <alignment horizontal="center" wrapText="1"/>
    </xf>
    <xf numFmtId="164" fontId="22" fillId="7" borderId="20" xfId="0" applyNumberFormat="1" applyFont="1" applyFill="1" applyBorder="1" applyAlignment="1">
      <alignment horizontal="center" wrapText="1"/>
    </xf>
    <xf numFmtId="164" fontId="22" fillId="3" borderId="15" xfId="0" applyNumberFormat="1" applyFont="1" applyFill="1" applyBorder="1" applyAlignment="1">
      <alignment horizontal="center" wrapText="1"/>
    </xf>
    <xf numFmtId="164" fontId="22" fillId="9" borderId="19" xfId="0" applyNumberFormat="1" applyFont="1" applyFill="1" applyBorder="1" applyAlignment="1">
      <alignment horizontal="center" wrapText="1"/>
    </xf>
    <xf numFmtId="164" fontId="22" fillId="9" borderId="20" xfId="0" applyNumberFormat="1" applyFont="1" applyFill="1" applyBorder="1" applyAlignment="1">
      <alignment horizontal="center" wrapText="1"/>
    </xf>
    <xf numFmtId="49" fontId="22" fillId="4" borderId="13" xfId="0" applyNumberFormat="1" applyFont="1" applyFill="1" applyBorder="1" applyAlignment="1">
      <alignment horizontal="center" wrapText="1"/>
    </xf>
    <xf numFmtId="164" fontId="22" fillId="4" borderId="6" xfId="1" applyNumberFormat="1" applyFont="1" applyFill="1" applyBorder="1" applyAlignment="1" applyProtection="1">
      <alignment horizontal="left" vertical="center" wrapText="1"/>
      <protection locked="0"/>
    </xf>
    <xf numFmtId="164" fontId="22" fillId="4" borderId="19" xfId="0" applyNumberFormat="1" applyFont="1" applyFill="1" applyBorder="1" applyAlignment="1">
      <alignment horizontal="center" wrapText="1"/>
    </xf>
    <xf numFmtId="164" fontId="22" fillId="4" borderId="20" xfId="0" applyNumberFormat="1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center" wrapText="1"/>
    </xf>
    <xf numFmtId="164" fontId="22" fillId="4" borderId="6" xfId="0" applyNumberFormat="1" applyFont="1" applyFill="1" applyBorder="1" applyAlignment="1">
      <alignment horizontal="center" wrapText="1"/>
    </xf>
    <xf numFmtId="49" fontId="22" fillId="10" borderId="13" xfId="0" applyNumberFormat="1" applyFont="1" applyFill="1" applyBorder="1" applyAlignment="1">
      <alignment horizontal="center" wrapText="1"/>
    </xf>
    <xf numFmtId="164" fontId="22" fillId="10" borderId="6" xfId="1" applyNumberFormat="1" applyFont="1" applyFill="1" applyBorder="1" applyAlignment="1" applyProtection="1">
      <alignment horizontal="left" vertical="center" wrapText="1"/>
      <protection locked="0"/>
    </xf>
    <xf numFmtId="164" fontId="22" fillId="10" borderId="19" xfId="0" applyNumberFormat="1" applyFont="1" applyFill="1" applyBorder="1" applyAlignment="1">
      <alignment horizontal="center" wrapText="1"/>
    </xf>
    <xf numFmtId="164" fontId="22" fillId="10" borderId="20" xfId="0" applyNumberFormat="1" applyFont="1" applyFill="1" applyBorder="1" applyAlignment="1">
      <alignment horizontal="center" wrapText="1"/>
    </xf>
    <xf numFmtId="49" fontId="22" fillId="11" borderId="13" xfId="0" applyNumberFormat="1" applyFont="1" applyFill="1" applyBorder="1" applyAlignment="1">
      <alignment horizontal="center" wrapText="1"/>
    </xf>
    <xf numFmtId="164" fontId="22" fillId="11" borderId="6" xfId="1" applyNumberFormat="1" applyFont="1" applyFill="1" applyBorder="1" applyAlignment="1" applyProtection="1">
      <alignment horizontal="left" vertical="center" wrapText="1"/>
      <protection locked="0"/>
    </xf>
    <xf numFmtId="164" fontId="22" fillId="11" borderId="19" xfId="0" applyNumberFormat="1" applyFont="1" applyFill="1" applyBorder="1" applyAlignment="1">
      <alignment horizontal="center" wrapText="1"/>
    </xf>
    <xf numFmtId="164" fontId="22" fillId="11" borderId="20" xfId="0" applyNumberFormat="1" applyFont="1" applyFill="1" applyBorder="1" applyAlignment="1">
      <alignment horizontal="center" wrapText="1"/>
    </xf>
    <xf numFmtId="0" fontId="22" fillId="11" borderId="6" xfId="0" applyFont="1" applyFill="1" applyBorder="1" applyAlignment="1">
      <alignment horizontal="center" wrapText="1"/>
    </xf>
    <xf numFmtId="49" fontId="23" fillId="6" borderId="13" xfId="0" applyNumberFormat="1" applyFont="1" applyFill="1" applyBorder="1" applyAlignment="1">
      <alignment horizontal="center" wrapText="1"/>
    </xf>
    <xf numFmtId="164" fontId="23" fillId="5" borderId="6" xfId="1" applyNumberFormat="1" applyFont="1" applyFill="1" applyBorder="1" applyAlignment="1" applyProtection="1">
      <alignment horizontal="left" vertical="center" wrapText="1"/>
      <protection locked="0"/>
    </xf>
    <xf numFmtId="164" fontId="23" fillId="6" borderId="19" xfId="0" applyNumberFormat="1" applyFont="1" applyFill="1" applyBorder="1" applyAlignment="1">
      <alignment horizontal="center" wrapText="1"/>
    </xf>
    <xf numFmtId="164" fontId="23" fillId="6" borderId="20" xfId="0" applyNumberFormat="1" applyFont="1" applyFill="1" applyBorder="1" applyAlignment="1">
      <alignment horizontal="center" wrapText="1"/>
    </xf>
    <xf numFmtId="164" fontId="23" fillId="3" borderId="15" xfId="0" applyNumberFormat="1" applyFont="1" applyFill="1" applyBorder="1" applyAlignment="1">
      <alignment horizontal="center" wrapText="1"/>
    </xf>
    <xf numFmtId="164" fontId="23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22" fillId="12" borderId="6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0" applyNumberFormat="1" applyFont="1" applyFill="1" applyBorder="1" applyAlignment="1">
      <alignment horizontal="center" wrapText="1"/>
    </xf>
    <xf numFmtId="164" fontId="22" fillId="0" borderId="6" xfId="0" applyNumberFormat="1" applyFont="1" applyFill="1" applyBorder="1" applyAlignment="1">
      <alignment horizontal="left" vertical="center" wrapText="1"/>
    </xf>
    <xf numFmtId="164" fontId="22" fillId="0" borderId="21" xfId="1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wrapText="1"/>
    </xf>
    <xf numFmtId="165" fontId="22" fillId="0" borderId="29" xfId="1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wrapText="1"/>
    </xf>
    <xf numFmtId="164" fontId="22" fillId="0" borderId="6" xfId="0" applyNumberFormat="1" applyFont="1" applyFill="1" applyBorder="1" applyAlignment="1">
      <alignment horizontal="center" wrapText="1"/>
    </xf>
    <xf numFmtId="164" fontId="22" fillId="0" borderId="20" xfId="0" applyNumberFormat="1" applyFont="1" applyFill="1" applyBorder="1" applyAlignment="1">
      <alignment horizontal="center" wrapText="1"/>
    </xf>
    <xf numFmtId="164" fontId="22" fillId="3" borderId="42" xfId="0" applyNumberFormat="1" applyFont="1" applyFill="1" applyBorder="1" applyAlignment="1">
      <alignment horizontal="center" wrapText="1"/>
    </xf>
    <xf numFmtId="164" fontId="22" fillId="13" borderId="6" xfId="1" applyNumberFormat="1" applyFont="1" applyFill="1" applyBorder="1" applyAlignment="1" applyProtection="1">
      <alignment horizontal="left" vertical="center" wrapText="1"/>
      <protection locked="0"/>
    </xf>
    <xf numFmtId="164" fontId="23" fillId="0" borderId="29" xfId="1" applyNumberFormat="1" applyFont="1" applyBorder="1" applyAlignment="1">
      <alignment horizontal="left" vertical="center" wrapText="1"/>
    </xf>
    <xf numFmtId="164" fontId="23" fillId="0" borderId="29" xfId="1" applyNumberFormat="1" applyFont="1" applyBorder="1" applyAlignment="1">
      <alignment horizontal="center" vertical="center" wrapText="1"/>
    </xf>
    <xf numFmtId="0" fontId="23" fillId="0" borderId="29" xfId="1" applyNumberFormat="1" applyFont="1" applyBorder="1" applyAlignment="1">
      <alignment horizontal="center" vertical="center" wrapText="1"/>
    </xf>
    <xf numFmtId="164" fontId="23" fillId="0" borderId="29" xfId="1" applyNumberFormat="1" applyFont="1" applyFill="1" applyBorder="1" applyAlignment="1">
      <alignment horizontal="left" vertical="center" wrapText="1"/>
    </xf>
    <xf numFmtId="164" fontId="23" fillId="0" borderId="29" xfId="1" applyNumberFormat="1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wrapText="1"/>
    </xf>
    <xf numFmtId="0" fontId="22" fillId="9" borderId="7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wrapText="1"/>
    </xf>
    <xf numFmtId="49" fontId="22" fillId="9" borderId="14" xfId="0" applyNumberFormat="1" applyFont="1" applyFill="1" applyBorder="1" applyAlignment="1">
      <alignment horizontal="center" wrapText="1"/>
    </xf>
    <xf numFmtId="164" fontId="22" fillId="9" borderId="7" xfId="1" applyNumberFormat="1" applyFont="1" applyFill="1" applyBorder="1" applyAlignment="1" applyProtection="1">
      <alignment horizontal="left" vertical="center" wrapText="1"/>
      <protection locked="0"/>
    </xf>
    <xf numFmtId="49" fontId="23" fillId="4" borderId="14" xfId="0" applyNumberFormat="1" applyFont="1" applyFill="1" applyBorder="1" applyAlignment="1">
      <alignment horizontal="center" wrapText="1"/>
    </xf>
    <xf numFmtId="164" fontId="23" fillId="4" borderId="6" xfId="1" applyNumberFormat="1" applyFont="1" applyFill="1" applyBorder="1" applyAlignment="1" applyProtection="1">
      <alignment horizontal="left" vertical="center" wrapText="1"/>
      <protection locked="0"/>
    </xf>
    <xf numFmtId="164" fontId="23" fillId="4" borderId="19" xfId="0" applyNumberFormat="1" applyFont="1" applyFill="1" applyBorder="1" applyAlignment="1">
      <alignment horizontal="center" wrapText="1"/>
    </xf>
    <xf numFmtId="164" fontId="23" fillId="4" borderId="20" xfId="0" applyNumberFormat="1" applyFont="1" applyFill="1" applyBorder="1" applyAlignment="1">
      <alignment horizontal="center" wrapText="1"/>
    </xf>
    <xf numFmtId="164" fontId="23" fillId="4" borderId="7" xfId="1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>
      <alignment horizontal="center" wrapText="1"/>
    </xf>
    <xf numFmtId="0" fontId="23" fillId="0" borderId="29" xfId="0" applyFont="1" applyBorder="1" applyAlignment="1">
      <alignment vertical="center" wrapText="1"/>
    </xf>
    <xf numFmtId="164" fontId="23" fillId="3" borderId="42" xfId="0" applyNumberFormat="1" applyFont="1" applyFill="1" applyBorder="1" applyAlignment="1">
      <alignment horizontal="center" wrapText="1"/>
    </xf>
    <xf numFmtId="0" fontId="22" fillId="7" borderId="14" xfId="0" applyFont="1" applyFill="1" applyBorder="1" applyAlignment="1">
      <alignment horizontal="center" wrapText="1"/>
    </xf>
    <xf numFmtId="0" fontId="22" fillId="7" borderId="6" xfId="0" applyFont="1" applyFill="1" applyBorder="1" applyAlignment="1">
      <alignment wrapText="1"/>
    </xf>
    <xf numFmtId="0" fontId="22" fillId="9" borderId="7" xfId="0" applyFont="1" applyFill="1" applyBorder="1" applyAlignment="1">
      <alignment wrapText="1"/>
    </xf>
    <xf numFmtId="0" fontId="22" fillId="4" borderId="7" xfId="0" applyFont="1" applyFill="1" applyBorder="1" applyAlignment="1">
      <alignment wrapText="1"/>
    </xf>
    <xf numFmtId="0" fontId="22" fillId="10" borderId="7" xfId="0" applyFont="1" applyFill="1" applyBorder="1" applyAlignment="1">
      <alignment wrapText="1"/>
    </xf>
    <xf numFmtId="0" fontId="22" fillId="11" borderId="7" xfId="0" applyFont="1" applyFill="1" applyBorder="1" applyAlignment="1">
      <alignment wrapText="1"/>
    </xf>
    <xf numFmtId="0" fontId="23" fillId="6" borderId="7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23" fillId="0" borderId="29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wrapText="1"/>
    </xf>
    <xf numFmtId="164" fontId="22" fillId="13" borderId="8" xfId="1" applyNumberFormat="1" applyFont="1" applyFill="1" applyBorder="1" applyAlignment="1" applyProtection="1">
      <alignment horizontal="left" vertical="center" wrapText="1"/>
      <protection locked="0"/>
    </xf>
    <xf numFmtId="0" fontId="22" fillId="10" borderId="6" xfId="0" applyFont="1" applyFill="1" applyBorder="1" applyAlignment="1">
      <alignment wrapText="1"/>
    </xf>
    <xf numFmtId="164" fontId="22" fillId="10" borderId="21" xfId="0" applyNumberFormat="1" applyFont="1" applyFill="1" applyBorder="1" applyAlignment="1">
      <alignment horizontal="center" wrapText="1"/>
    </xf>
    <xf numFmtId="164" fontId="23" fillId="5" borderId="8" xfId="1" applyNumberFormat="1" applyFont="1" applyFill="1" applyBorder="1" applyAlignment="1" applyProtection="1">
      <alignment horizontal="left" vertical="center" wrapText="1"/>
      <protection locked="0"/>
    </xf>
    <xf numFmtId="0" fontId="23" fillId="6" borderId="6" xfId="0" applyFont="1" applyFill="1" applyBorder="1" applyAlignment="1">
      <alignment wrapText="1"/>
    </xf>
    <xf numFmtId="164" fontId="23" fillId="6" borderId="21" xfId="0" applyNumberFormat="1" applyFont="1" applyFill="1" applyBorder="1" applyAlignment="1">
      <alignment horizontal="center" wrapText="1"/>
    </xf>
    <xf numFmtId="0" fontId="23" fillId="0" borderId="6" xfId="0" applyFont="1" applyFill="1" applyBorder="1" applyAlignment="1">
      <alignment wrapText="1"/>
    </xf>
    <xf numFmtId="164" fontId="22" fillId="0" borderId="21" xfId="0" applyNumberFormat="1" applyFont="1" applyFill="1" applyBorder="1" applyAlignment="1">
      <alignment horizontal="center" wrapText="1"/>
    </xf>
    <xf numFmtId="0" fontId="22" fillId="9" borderId="9" xfId="0" applyFont="1" applyFill="1" applyBorder="1" applyAlignment="1">
      <alignment horizontal="left" wrapText="1"/>
    </xf>
    <xf numFmtId="164" fontId="22" fillId="9" borderId="21" xfId="0" applyNumberFormat="1" applyFont="1" applyFill="1" applyBorder="1" applyAlignment="1">
      <alignment horizontal="center" wrapText="1"/>
    </xf>
    <xf numFmtId="164" fontId="22" fillId="9" borderId="9" xfId="1" applyNumberFormat="1" applyFont="1" applyFill="1" applyBorder="1" applyAlignment="1" applyProtection="1">
      <alignment horizontal="left" vertical="center" wrapText="1"/>
      <protection locked="0"/>
    </xf>
    <xf numFmtId="164" fontId="23" fillId="4" borderId="8" xfId="1" applyNumberFormat="1" applyFont="1" applyFill="1" applyBorder="1" applyAlignment="1" applyProtection="1">
      <alignment horizontal="left" vertical="center" wrapText="1"/>
      <protection locked="0"/>
    </xf>
    <xf numFmtId="164" fontId="23" fillId="4" borderId="21" xfId="0" applyNumberFormat="1" applyFont="1" applyFill="1" applyBorder="1" applyAlignment="1">
      <alignment horizontal="center" wrapText="1"/>
    </xf>
    <xf numFmtId="164" fontId="23" fillId="4" borderId="9" xfId="1" applyNumberFormat="1" applyFont="1" applyFill="1" applyBorder="1" applyAlignment="1" applyProtection="1">
      <alignment horizontal="left" vertical="center" wrapText="1"/>
      <protection locked="0"/>
    </xf>
    <xf numFmtId="49" fontId="22" fillId="9" borderId="7" xfId="0" applyNumberFormat="1" applyFont="1" applyFill="1" applyBorder="1" applyAlignment="1">
      <alignment horizontal="left" wrapText="1"/>
    </xf>
    <xf numFmtId="49" fontId="22" fillId="9" borderId="8" xfId="0" applyNumberFormat="1" applyFont="1" applyFill="1" applyBorder="1" applyAlignment="1">
      <alignment horizontal="center" wrapText="1"/>
    </xf>
    <xf numFmtId="49" fontId="22" fillId="9" borderId="6" xfId="0" applyNumberFormat="1" applyFont="1" applyFill="1" applyBorder="1" applyAlignment="1">
      <alignment horizontal="center" wrapText="1"/>
    </xf>
    <xf numFmtId="49" fontId="23" fillId="0" borderId="8" xfId="0" applyNumberFormat="1" applyFont="1" applyFill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wrapText="1"/>
    </xf>
    <xf numFmtId="164" fontId="23" fillId="0" borderId="22" xfId="0" applyNumberFormat="1" applyFont="1" applyFill="1" applyBorder="1" applyAlignment="1">
      <alignment horizontal="center" wrapText="1"/>
    </xf>
    <xf numFmtId="164" fontId="23" fillId="0" borderId="2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49" fontId="23" fillId="8" borderId="5" xfId="0" applyNumberFormat="1" applyFont="1" applyFill="1" applyBorder="1" applyAlignment="1">
      <alignment horizontal="center" wrapText="1"/>
    </xf>
    <xf numFmtId="164" fontId="23" fillId="8" borderId="26" xfId="0" applyNumberFormat="1" applyFont="1" applyFill="1" applyBorder="1" applyAlignment="1">
      <alignment horizontal="center" wrapText="1"/>
    </xf>
    <xf numFmtId="164" fontId="23" fillId="8" borderId="27" xfId="0" applyNumberFormat="1" applyFont="1" applyFill="1" applyBorder="1" applyAlignment="1">
      <alignment horizontal="center" wrapText="1"/>
    </xf>
    <xf numFmtId="49" fontId="23" fillId="8" borderId="15" xfId="0" applyNumberFormat="1" applyFont="1" applyFill="1" applyBorder="1" applyAlignment="1">
      <alignment horizontal="center" wrapText="1"/>
    </xf>
    <xf numFmtId="164" fontId="23" fillId="8" borderId="28" xfId="0" applyNumberFormat="1" applyFont="1" applyFill="1" applyBorder="1" applyAlignment="1">
      <alignment horizontal="center" wrapText="1"/>
    </xf>
    <xf numFmtId="164" fontId="23" fillId="8" borderId="15" xfId="0" applyNumberFormat="1" applyFont="1" applyFill="1" applyBorder="1" applyAlignment="1">
      <alignment wrapText="1"/>
    </xf>
    <xf numFmtId="0" fontId="22" fillId="11" borderId="29" xfId="0" applyFont="1" applyFill="1" applyBorder="1" applyAlignment="1">
      <alignment horizontal="left" wrapText="1"/>
    </xf>
    <xf numFmtId="49" fontId="22" fillId="11" borderId="6" xfId="0" applyNumberFormat="1" applyFont="1" applyFill="1" applyBorder="1" applyAlignment="1">
      <alignment horizontal="center" wrapText="1"/>
    </xf>
    <xf numFmtId="49" fontId="22" fillId="11" borderId="8" xfId="0" applyNumberFormat="1" applyFont="1" applyFill="1" applyBorder="1" applyAlignment="1">
      <alignment horizontal="center" wrapText="1"/>
    </xf>
    <xf numFmtId="164" fontId="22" fillId="11" borderId="15" xfId="0" applyNumberFormat="1" applyFont="1" applyFill="1" applyBorder="1" applyAlignment="1">
      <alignment horizontal="center" wrapText="1"/>
    </xf>
    <xf numFmtId="49" fontId="23" fillId="0" borderId="46" xfId="0" applyNumberFormat="1" applyFont="1" applyBorder="1" applyAlignment="1">
      <alignment horizontal="center" wrapText="1"/>
    </xf>
    <xf numFmtId="0" fontId="23" fillId="0" borderId="29" xfId="0" applyFont="1" applyBorder="1" applyAlignment="1">
      <alignment horizontal="left" wrapText="1"/>
    </xf>
    <xf numFmtId="164" fontId="23" fillId="0" borderId="15" xfId="0" applyNumberFormat="1" applyFont="1" applyFill="1" applyBorder="1" applyAlignment="1">
      <alignment horizontal="center" wrapText="1"/>
    </xf>
    <xf numFmtId="0" fontId="23" fillId="0" borderId="51" xfId="0" applyFont="1" applyBorder="1" applyAlignment="1">
      <alignment horizontal="left" wrapText="1"/>
    </xf>
    <xf numFmtId="164" fontId="23" fillId="0" borderId="24" xfId="0" applyNumberFormat="1" applyFont="1" applyFill="1" applyBorder="1" applyAlignment="1">
      <alignment horizontal="center" wrapText="1"/>
    </xf>
    <xf numFmtId="164" fontId="23" fillId="0" borderId="25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2" xfId="0" applyNumberFormat="1" applyFont="1" applyFill="1" applyBorder="1" applyAlignment="1">
      <alignment horizontal="center" wrapText="1"/>
    </xf>
    <xf numFmtId="164" fontId="23" fillId="0" borderId="61" xfId="0" applyNumberFormat="1" applyFont="1" applyFill="1" applyBorder="1" applyAlignment="1">
      <alignment horizontal="center" wrapText="1"/>
    </xf>
    <xf numFmtId="164" fontId="23" fillId="0" borderId="29" xfId="0" applyNumberFormat="1" applyFont="1" applyFill="1" applyBorder="1" applyAlignment="1">
      <alignment horizontal="left" vertical="center" wrapText="1"/>
    </xf>
    <xf numFmtId="2" fontId="23" fillId="0" borderId="6" xfId="0" applyNumberFormat="1" applyFont="1" applyFill="1" applyBorder="1" applyAlignment="1">
      <alignment horizontal="center" wrapText="1"/>
    </xf>
    <xf numFmtId="0" fontId="23" fillId="16" borderId="7" xfId="0" applyFont="1" applyFill="1" applyBorder="1" applyAlignment="1">
      <alignment vertical="center" wrapText="1"/>
    </xf>
    <xf numFmtId="0" fontId="23" fillId="16" borderId="29" xfId="0" applyFont="1" applyFill="1" applyBorder="1" applyAlignment="1">
      <alignment vertical="center" wrapText="1"/>
    </xf>
    <xf numFmtId="164" fontId="1" fillId="0" borderId="0" xfId="0" applyNumberFormat="1" applyFont="1" applyAlignment="1">
      <alignment wrapText="1"/>
    </xf>
    <xf numFmtId="164" fontId="28" fillId="0" borderId="7" xfId="0" applyNumberFormat="1" applyFont="1" applyFill="1" applyBorder="1" applyAlignment="1">
      <alignment horizontal="center" wrapText="1"/>
    </xf>
    <xf numFmtId="164" fontId="3" fillId="0" borderId="39" xfId="0" applyNumberFormat="1" applyFont="1" applyFill="1" applyBorder="1" applyAlignment="1">
      <alignment horizontal="center" wrapText="1"/>
    </xf>
    <xf numFmtId="0" fontId="6" fillId="0" borderId="29" xfId="1" applyFont="1" applyBorder="1" applyAlignment="1">
      <alignment horizontal="center" wrapText="1"/>
    </xf>
    <xf numFmtId="168" fontId="6" fillId="0" borderId="29" xfId="1" applyNumberFormat="1" applyFont="1" applyBorder="1" applyAlignment="1">
      <alignment horizontal="center"/>
    </xf>
    <xf numFmtId="166" fontId="6" fillId="0" borderId="29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6" fontId="6" fillId="0" borderId="29" xfId="1" applyNumberFormat="1" applyFont="1" applyBorder="1" applyAlignment="1">
      <alignment horizontal="center" wrapText="1"/>
    </xf>
    <xf numFmtId="0" fontId="6" fillId="0" borderId="29" xfId="1" applyFont="1" applyBorder="1" applyAlignment="1">
      <alignment horizontal="center"/>
    </xf>
    <xf numFmtId="164" fontId="2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30" fillId="0" borderId="14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wrapText="1"/>
    </xf>
    <xf numFmtId="164" fontId="30" fillId="0" borderId="7" xfId="0" applyNumberFormat="1" applyFont="1" applyFill="1" applyBorder="1" applyAlignment="1">
      <alignment horizontal="center" wrapText="1"/>
    </xf>
    <xf numFmtId="164" fontId="30" fillId="0" borderId="19" xfId="0" applyNumberFormat="1" applyFont="1" applyFill="1" applyBorder="1" applyAlignment="1">
      <alignment horizontal="center" wrapText="1"/>
    </xf>
    <xf numFmtId="0" fontId="30" fillId="6" borderId="14" xfId="0" applyFont="1" applyFill="1" applyBorder="1" applyAlignment="1">
      <alignment horizontal="center" wrapText="1"/>
    </xf>
    <xf numFmtId="0" fontId="30" fillId="6" borderId="7" xfId="0" applyFont="1" applyFill="1" applyBorder="1" applyAlignment="1">
      <alignment wrapText="1"/>
    </xf>
    <xf numFmtId="164" fontId="30" fillId="6" borderId="7" xfId="0" applyNumberFormat="1" applyFont="1" applyFill="1" applyBorder="1" applyAlignment="1">
      <alignment horizontal="center" wrapText="1"/>
    </xf>
    <xf numFmtId="164" fontId="30" fillId="6" borderId="19" xfId="0" applyNumberFormat="1" applyFont="1" applyFill="1" applyBorder="1" applyAlignment="1">
      <alignment horizontal="center" wrapText="1"/>
    </xf>
    <xf numFmtId="0" fontId="31" fillId="10" borderId="14" xfId="0" applyFont="1" applyFill="1" applyBorder="1" applyAlignment="1">
      <alignment horizontal="center" wrapText="1"/>
    </xf>
    <xf numFmtId="0" fontId="31" fillId="10" borderId="7" xfId="0" applyFont="1" applyFill="1" applyBorder="1" applyAlignment="1">
      <alignment wrapText="1"/>
    </xf>
    <xf numFmtId="164" fontId="31" fillId="10" borderId="7" xfId="0" applyNumberFormat="1" applyFont="1" applyFill="1" applyBorder="1" applyAlignment="1">
      <alignment horizontal="center" wrapText="1"/>
    </xf>
    <xf numFmtId="164" fontId="31" fillId="10" borderId="19" xfId="0" applyNumberFormat="1" applyFont="1" applyFill="1" applyBorder="1" applyAlignment="1">
      <alignment horizontal="center" wrapText="1"/>
    </xf>
    <xf numFmtId="164" fontId="32" fillId="0" borderId="7" xfId="0" applyNumberFormat="1" applyFont="1" applyFill="1" applyBorder="1" applyAlignment="1">
      <alignment horizontal="center" wrapText="1"/>
    </xf>
    <xf numFmtId="167" fontId="32" fillId="0" borderId="29" xfId="1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164" fontId="32" fillId="0" borderId="7" xfId="0" applyNumberFormat="1" applyFont="1" applyFill="1" applyBorder="1" applyAlignment="1">
      <alignment vertical="center" wrapText="1"/>
    </xf>
    <xf numFmtId="167" fontId="32" fillId="0" borderId="29" xfId="1" applyNumberFormat="1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left" wrapText="1"/>
    </xf>
    <xf numFmtId="0" fontId="33" fillId="9" borderId="14" xfId="0" applyFont="1" applyFill="1" applyBorder="1" applyAlignment="1">
      <alignment horizontal="center" wrapText="1"/>
    </xf>
    <xf numFmtId="0" fontId="33" fillId="9" borderId="7" xfId="0" applyFont="1" applyFill="1" applyBorder="1" applyAlignment="1">
      <alignment horizontal="left" wrapText="1"/>
    </xf>
    <xf numFmtId="0" fontId="33" fillId="9" borderId="7" xfId="0" applyFont="1" applyFill="1" applyBorder="1" applyAlignment="1">
      <alignment horizontal="center" wrapText="1"/>
    </xf>
    <xf numFmtId="164" fontId="33" fillId="9" borderId="7" xfId="0" applyNumberFormat="1" applyFont="1" applyFill="1" applyBorder="1" applyAlignment="1">
      <alignment horizontal="center" wrapText="1"/>
    </xf>
    <xf numFmtId="0" fontId="33" fillId="9" borderId="39" xfId="0" applyFont="1" applyFill="1" applyBorder="1" applyAlignment="1">
      <alignment horizontal="center" wrapText="1"/>
    </xf>
    <xf numFmtId="0" fontId="33" fillId="10" borderId="14" xfId="0" applyFont="1" applyFill="1" applyBorder="1" applyAlignment="1">
      <alignment horizontal="center" wrapText="1"/>
    </xf>
    <xf numFmtId="0" fontId="33" fillId="10" borderId="7" xfId="0" applyFont="1" applyFill="1" applyBorder="1" applyAlignment="1">
      <alignment horizontal="left" wrapText="1"/>
    </xf>
    <xf numFmtId="0" fontId="33" fillId="10" borderId="7" xfId="0" applyFont="1" applyFill="1" applyBorder="1" applyAlignment="1">
      <alignment horizontal="center" wrapText="1"/>
    </xf>
    <xf numFmtId="164" fontId="33" fillId="10" borderId="7" xfId="0" applyNumberFormat="1" applyFont="1" applyFill="1" applyBorder="1" applyAlignment="1">
      <alignment horizontal="center" wrapText="1"/>
    </xf>
    <xf numFmtId="0" fontId="33" fillId="10" borderId="39" xfId="0" applyFont="1" applyFill="1" applyBorder="1" applyAlignment="1">
      <alignment horizontal="center" wrapText="1"/>
    </xf>
    <xf numFmtId="0" fontId="33" fillId="11" borderId="14" xfId="0" applyFont="1" applyFill="1" applyBorder="1" applyAlignment="1">
      <alignment horizontal="center" wrapText="1"/>
    </xf>
    <xf numFmtId="0" fontId="33" fillId="11" borderId="7" xfId="0" applyFont="1" applyFill="1" applyBorder="1" applyAlignment="1">
      <alignment horizontal="left" wrapText="1"/>
    </xf>
    <xf numFmtId="0" fontId="33" fillId="11" borderId="7" xfId="0" applyFont="1" applyFill="1" applyBorder="1" applyAlignment="1">
      <alignment horizontal="center" wrapText="1"/>
    </xf>
    <xf numFmtId="164" fontId="33" fillId="11" borderId="7" xfId="0" applyNumberFormat="1" applyFont="1" applyFill="1" applyBorder="1" applyAlignment="1">
      <alignment horizontal="center" wrapText="1"/>
    </xf>
    <xf numFmtId="0" fontId="33" fillId="11" borderId="39" xfId="0" applyFont="1" applyFill="1" applyBorder="1" applyAlignment="1">
      <alignment horizontal="center" wrapText="1"/>
    </xf>
    <xf numFmtId="0" fontId="32" fillId="6" borderId="14" xfId="0" applyFont="1" applyFill="1" applyBorder="1" applyAlignment="1">
      <alignment horizontal="center" wrapText="1"/>
    </xf>
    <xf numFmtId="0" fontId="32" fillId="6" borderId="7" xfId="0" applyFont="1" applyFill="1" applyBorder="1" applyAlignment="1">
      <alignment horizontal="left" wrapText="1"/>
    </xf>
    <xf numFmtId="0" fontId="32" fillId="6" borderId="7" xfId="0" applyFont="1" applyFill="1" applyBorder="1" applyAlignment="1">
      <alignment horizontal="center" wrapText="1"/>
    </xf>
    <xf numFmtId="164" fontId="32" fillId="6" borderId="7" xfId="0" applyNumberFormat="1" applyFont="1" applyFill="1" applyBorder="1" applyAlignment="1">
      <alignment horizontal="center" wrapText="1"/>
    </xf>
    <xf numFmtId="0" fontId="32" fillId="6" borderId="39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 wrapText="1"/>
    </xf>
    <xf numFmtId="0" fontId="33" fillId="0" borderId="7" xfId="0" applyFont="1" applyFill="1" applyBorder="1" applyAlignment="1">
      <alignment horizontal="left" wrapText="1"/>
    </xf>
    <xf numFmtId="164" fontId="33" fillId="0" borderId="7" xfId="0" applyNumberFormat="1" applyFont="1" applyFill="1" applyBorder="1" applyAlignment="1">
      <alignment horizontal="center" wrapText="1"/>
    </xf>
    <xf numFmtId="0" fontId="33" fillId="0" borderId="7" xfId="0" applyFont="1" applyFill="1" applyBorder="1" applyAlignment="1">
      <alignment horizontal="center" wrapText="1"/>
    </xf>
    <xf numFmtId="0" fontId="32" fillId="4" borderId="14" xfId="0" applyFont="1" applyFill="1" applyBorder="1" applyAlignment="1">
      <alignment horizontal="center" wrapText="1"/>
    </xf>
    <xf numFmtId="0" fontId="32" fillId="4" borderId="7" xfId="0" applyFont="1" applyFill="1" applyBorder="1" applyAlignment="1">
      <alignment horizontal="left" wrapText="1"/>
    </xf>
    <xf numFmtId="0" fontId="32" fillId="4" borderId="7" xfId="0" applyFont="1" applyFill="1" applyBorder="1" applyAlignment="1">
      <alignment horizontal="center" wrapText="1"/>
    </xf>
    <xf numFmtId="164" fontId="32" fillId="4" borderId="7" xfId="0" applyNumberFormat="1" applyFont="1" applyFill="1" applyBorder="1" applyAlignment="1">
      <alignment horizontal="center" wrapText="1"/>
    </xf>
    <xf numFmtId="0" fontId="32" fillId="4" borderId="39" xfId="0" applyFont="1" applyFill="1" applyBorder="1" applyAlignment="1">
      <alignment horizontal="center" wrapText="1"/>
    </xf>
    <xf numFmtId="49" fontId="32" fillId="0" borderId="44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 wrapText="1"/>
    </xf>
    <xf numFmtId="49" fontId="32" fillId="0" borderId="49" xfId="0" applyNumberFormat="1" applyFont="1" applyFill="1" applyBorder="1" applyAlignment="1">
      <alignment horizont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Alignment="1">
      <alignment wrapText="1"/>
    </xf>
    <xf numFmtId="49" fontId="15" fillId="0" borderId="14" xfId="0" applyNumberFormat="1" applyFont="1" applyFill="1" applyBorder="1" applyAlignment="1">
      <alignment horizontal="center" wrapText="1"/>
    </xf>
    <xf numFmtId="164" fontId="15" fillId="0" borderId="29" xfId="1" applyNumberFormat="1" applyFont="1" applyBorder="1" applyAlignment="1">
      <alignment horizontal="left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horizontal="center" vertical="center" wrapText="1"/>
    </xf>
    <xf numFmtId="0" fontId="15" fillId="0" borderId="29" xfId="1" applyNumberFormat="1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vertical="center" wrapText="1"/>
    </xf>
    <xf numFmtId="164" fontId="36" fillId="3" borderId="31" xfId="0" applyNumberFormat="1" applyFont="1" applyFill="1" applyBorder="1" applyAlignment="1">
      <alignment horizontal="center" wrapText="1"/>
    </xf>
    <xf numFmtId="164" fontId="15" fillId="3" borderId="15" xfId="0" applyNumberFormat="1" applyFont="1" applyFill="1" applyBorder="1" applyAlignment="1">
      <alignment horizont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35" xfId="0" applyFont="1" applyFill="1" applyBorder="1" applyAlignment="1">
      <alignment horizontal="center" vertical="center" wrapText="1"/>
    </xf>
    <xf numFmtId="0" fontId="10" fillId="17" borderId="55" xfId="0" applyFont="1" applyFill="1" applyBorder="1" applyAlignment="1">
      <alignment horizontal="center" wrapText="1"/>
    </xf>
    <xf numFmtId="0" fontId="4" fillId="17" borderId="14" xfId="0" applyFont="1" applyFill="1" applyBorder="1" applyAlignment="1">
      <alignment horizontal="center" wrapText="1"/>
    </xf>
    <xf numFmtId="164" fontId="4" fillId="17" borderId="19" xfId="0" applyNumberFormat="1" applyFont="1" applyFill="1" applyBorder="1" applyAlignment="1">
      <alignment horizontal="center" wrapText="1"/>
    </xf>
    <xf numFmtId="0" fontId="4" fillId="17" borderId="7" xfId="0" applyFont="1" applyFill="1" applyBorder="1" applyAlignment="1">
      <alignment wrapText="1"/>
    </xf>
    <xf numFmtId="164" fontId="4" fillId="17" borderId="7" xfId="0" applyNumberFormat="1" applyFont="1" applyFill="1" applyBorder="1" applyAlignment="1">
      <alignment horizontal="center" wrapText="1"/>
    </xf>
    <xf numFmtId="0" fontId="31" fillId="15" borderId="14" xfId="0" applyFont="1" applyFill="1" applyBorder="1" applyAlignment="1">
      <alignment horizontal="center" wrapText="1"/>
    </xf>
    <xf numFmtId="0" fontId="31" fillId="15" borderId="7" xfId="0" applyFont="1" applyFill="1" applyBorder="1" applyAlignment="1">
      <alignment wrapText="1"/>
    </xf>
    <xf numFmtId="164" fontId="31" fillId="15" borderId="7" xfId="0" applyNumberFormat="1" applyFont="1" applyFill="1" applyBorder="1" applyAlignment="1">
      <alignment horizontal="center" wrapText="1"/>
    </xf>
    <xf numFmtId="164" fontId="31" fillId="15" borderId="19" xfId="0" applyNumberFormat="1" applyFont="1" applyFill="1" applyBorder="1" applyAlignment="1">
      <alignment horizontal="center" wrapText="1"/>
    </xf>
    <xf numFmtId="0" fontId="30" fillId="15" borderId="14" xfId="0" applyFont="1" applyFill="1" applyBorder="1" applyAlignment="1">
      <alignment horizontal="center" wrapText="1"/>
    </xf>
    <xf numFmtId="0" fontId="30" fillId="15" borderId="7" xfId="0" applyFont="1" applyFill="1" applyBorder="1" applyAlignment="1">
      <alignment wrapText="1"/>
    </xf>
    <xf numFmtId="164" fontId="30" fillId="15" borderId="7" xfId="0" applyNumberFormat="1" applyFont="1" applyFill="1" applyBorder="1" applyAlignment="1">
      <alignment horizontal="center" wrapText="1"/>
    </xf>
    <xf numFmtId="164" fontId="30" fillId="15" borderId="19" xfId="0" applyNumberFormat="1" applyFont="1" applyFill="1" applyBorder="1" applyAlignment="1">
      <alignment horizontal="center" wrapText="1"/>
    </xf>
    <xf numFmtId="49" fontId="31" fillId="15" borderId="14" xfId="0" applyNumberFormat="1" applyFont="1" applyFill="1" applyBorder="1" applyAlignment="1">
      <alignment horizontal="center" wrapText="1"/>
    </xf>
    <xf numFmtId="0" fontId="31" fillId="15" borderId="6" xfId="0" applyFont="1" applyFill="1" applyBorder="1" applyAlignment="1">
      <alignment wrapText="1"/>
    </xf>
    <xf numFmtId="164" fontId="31" fillId="15" borderId="6" xfId="0" applyNumberFormat="1" applyFont="1" applyFill="1" applyBorder="1" applyAlignment="1">
      <alignment horizontal="center" wrapText="1"/>
    </xf>
    <xf numFmtId="164" fontId="31" fillId="15" borderId="21" xfId="0" applyNumberFormat="1" applyFont="1" applyFill="1" applyBorder="1" applyAlignment="1">
      <alignment horizontal="center" wrapText="1"/>
    </xf>
    <xf numFmtId="0" fontId="30" fillId="15" borderId="6" xfId="0" applyFont="1" applyFill="1" applyBorder="1" applyAlignment="1">
      <alignment wrapText="1"/>
    </xf>
    <xf numFmtId="164" fontId="30" fillId="15" borderId="6" xfId="0" applyNumberFormat="1" applyFont="1" applyFill="1" applyBorder="1" applyAlignment="1">
      <alignment horizontal="center" wrapText="1"/>
    </xf>
    <xf numFmtId="164" fontId="30" fillId="15" borderId="21" xfId="0" applyNumberFormat="1" applyFont="1" applyFill="1" applyBorder="1" applyAlignment="1">
      <alignment horizontal="center" wrapText="1"/>
    </xf>
    <xf numFmtId="49" fontId="31" fillId="15" borderId="7" xfId="0" applyNumberFormat="1" applyFont="1" applyFill="1" applyBorder="1" applyAlignment="1">
      <alignment wrapText="1"/>
    </xf>
    <xf numFmtId="49" fontId="30" fillId="15" borderId="14" xfId="0" applyNumberFormat="1" applyFont="1" applyFill="1" applyBorder="1" applyAlignment="1">
      <alignment horizontal="center" wrapText="1"/>
    </xf>
    <xf numFmtId="49" fontId="30" fillId="15" borderId="6" xfId="0" applyNumberFormat="1" applyFont="1" applyFill="1" applyBorder="1" applyAlignment="1">
      <alignment wrapText="1"/>
    </xf>
    <xf numFmtId="49" fontId="30" fillId="15" borderId="43" xfId="0" applyNumberFormat="1" applyFont="1" applyFill="1" applyBorder="1" applyAlignment="1">
      <alignment horizontal="center" wrapText="1"/>
    </xf>
    <xf numFmtId="49" fontId="30" fillId="15" borderId="16" xfId="0" applyNumberFormat="1" applyFont="1" applyFill="1" applyBorder="1" applyAlignment="1">
      <alignment wrapText="1"/>
    </xf>
    <xf numFmtId="164" fontId="30" fillId="15" borderId="16" xfId="0" applyNumberFormat="1" applyFont="1" applyFill="1" applyBorder="1" applyAlignment="1">
      <alignment horizontal="center" wrapText="1"/>
    </xf>
    <xf numFmtId="164" fontId="30" fillId="15" borderId="22" xfId="0" applyNumberFormat="1" applyFont="1" applyFill="1" applyBorder="1" applyAlignment="1">
      <alignment horizontal="center" wrapText="1"/>
    </xf>
    <xf numFmtId="0" fontId="37" fillId="17" borderId="41" xfId="0" applyFont="1" applyFill="1" applyBorder="1" applyAlignment="1">
      <alignment horizontal="center" wrapText="1"/>
    </xf>
    <xf numFmtId="0" fontId="37" fillId="17" borderId="5" xfId="0" applyFont="1" applyFill="1" applyBorder="1" applyAlignment="1">
      <alignment wrapText="1"/>
    </xf>
    <xf numFmtId="164" fontId="37" fillId="17" borderId="5" xfId="0" applyNumberFormat="1" applyFont="1" applyFill="1" applyBorder="1" applyAlignment="1">
      <alignment horizontal="center" wrapText="1"/>
    </xf>
    <xf numFmtId="164" fontId="37" fillId="17" borderId="31" xfId="0" applyNumberFormat="1" applyFont="1" applyFill="1" applyBorder="1" applyAlignment="1">
      <alignment horizontal="center" wrapText="1"/>
    </xf>
    <xf numFmtId="0" fontId="37" fillId="17" borderId="14" xfId="0" applyFont="1" applyFill="1" applyBorder="1" applyAlignment="1">
      <alignment horizontal="center" wrapText="1"/>
    </xf>
    <xf numFmtId="0" fontId="37" fillId="17" borderId="6" xfId="0" applyFont="1" applyFill="1" applyBorder="1" applyAlignment="1">
      <alignment wrapText="1"/>
    </xf>
    <xf numFmtId="164" fontId="37" fillId="17" borderId="6" xfId="0" applyNumberFormat="1" applyFont="1" applyFill="1" applyBorder="1" applyAlignment="1">
      <alignment horizontal="center" wrapText="1"/>
    </xf>
    <xf numFmtId="164" fontId="37" fillId="17" borderId="19" xfId="0" applyNumberFormat="1" applyFont="1" applyFill="1" applyBorder="1" applyAlignment="1">
      <alignment horizontal="center" wrapText="1"/>
    </xf>
    <xf numFmtId="0" fontId="22" fillId="17" borderId="30" xfId="0" applyFont="1" applyFill="1" applyBorder="1" applyAlignment="1">
      <alignment horizontal="center" wrapText="1"/>
    </xf>
    <xf numFmtId="0" fontId="22" fillId="17" borderId="5" xfId="0" applyFont="1" applyFill="1" applyBorder="1" applyAlignment="1">
      <alignment horizontal="left" wrapText="1"/>
    </xf>
    <xf numFmtId="0" fontId="22" fillId="17" borderId="28" xfId="0" applyFont="1" applyFill="1" applyBorder="1" applyAlignment="1">
      <alignment horizontal="center" wrapText="1"/>
    </xf>
    <xf numFmtId="0" fontId="22" fillId="17" borderId="5" xfId="0" applyFont="1" applyFill="1" applyBorder="1" applyAlignment="1">
      <alignment horizontal="center" wrapText="1"/>
    </xf>
    <xf numFmtId="164" fontId="22" fillId="17" borderId="5" xfId="0" applyNumberFormat="1" applyFont="1" applyFill="1" applyBorder="1" applyAlignment="1">
      <alignment horizontal="center" wrapText="1"/>
    </xf>
    <xf numFmtId="1" fontId="22" fillId="17" borderId="5" xfId="0" applyNumberFormat="1" applyFont="1" applyFill="1" applyBorder="1" applyAlignment="1">
      <alignment horizontal="center" wrapText="1"/>
    </xf>
    <xf numFmtId="0" fontId="22" fillId="17" borderId="13" xfId="0" applyFont="1" applyFill="1" applyBorder="1" applyAlignment="1">
      <alignment horizontal="center" wrapText="1"/>
    </xf>
    <xf numFmtId="0" fontId="22" fillId="17" borderId="6" xfId="0" applyFont="1" applyFill="1" applyBorder="1" applyAlignment="1">
      <alignment horizontal="left" wrapText="1"/>
    </xf>
    <xf numFmtId="0" fontId="22" fillId="17" borderId="7" xfId="0" applyFont="1" applyFill="1" applyBorder="1" applyAlignment="1">
      <alignment horizontal="center" wrapText="1"/>
    </xf>
    <xf numFmtId="0" fontId="22" fillId="17" borderId="6" xfId="0" applyFont="1" applyFill="1" applyBorder="1" applyAlignment="1">
      <alignment horizontal="center" wrapText="1"/>
    </xf>
    <xf numFmtId="164" fontId="22" fillId="17" borderId="6" xfId="0" applyNumberFormat="1" applyFont="1" applyFill="1" applyBorder="1" applyAlignment="1">
      <alignment horizontal="center" wrapText="1"/>
    </xf>
    <xf numFmtId="1" fontId="22" fillId="17" borderId="6" xfId="0" applyNumberFormat="1" applyFont="1" applyFill="1" applyBorder="1" applyAlignment="1">
      <alignment horizontal="center" wrapText="1"/>
    </xf>
    <xf numFmtId="164" fontId="22" fillId="17" borderId="38" xfId="0" applyNumberFormat="1" applyFont="1" applyFill="1" applyBorder="1" applyAlignment="1">
      <alignment horizontal="center" wrapText="1"/>
    </xf>
    <xf numFmtId="164" fontId="22" fillId="17" borderId="7" xfId="0" applyNumberFormat="1" applyFont="1" applyFill="1" applyBorder="1" applyAlignment="1">
      <alignment horizontal="center" wrapText="1"/>
    </xf>
    <xf numFmtId="1" fontId="22" fillId="17" borderId="7" xfId="0" applyNumberFormat="1" applyFont="1" applyFill="1" applyBorder="1" applyAlignment="1">
      <alignment horizontal="center" wrapText="1"/>
    </xf>
    <xf numFmtId="164" fontId="22" fillId="17" borderId="39" xfId="0" applyNumberFormat="1" applyFont="1" applyFill="1" applyBorder="1" applyAlignment="1">
      <alignment horizontal="center" wrapText="1"/>
    </xf>
    <xf numFmtId="0" fontId="33" fillId="17" borderId="41" xfId="0" applyFont="1" applyFill="1" applyBorder="1" applyAlignment="1">
      <alignment horizontal="center" wrapText="1"/>
    </xf>
    <xf numFmtId="0" fontId="33" fillId="17" borderId="5" xfId="0" applyFont="1" applyFill="1" applyBorder="1" applyAlignment="1">
      <alignment horizontal="left" wrapText="1"/>
    </xf>
    <xf numFmtId="0" fontId="33" fillId="17" borderId="5" xfId="0" applyFont="1" applyFill="1" applyBorder="1" applyAlignment="1">
      <alignment horizontal="center" wrapText="1"/>
    </xf>
    <xf numFmtId="164" fontId="33" fillId="17" borderId="5" xfId="0" applyNumberFormat="1" applyFont="1" applyFill="1" applyBorder="1" applyAlignment="1">
      <alignment horizontal="center" wrapText="1"/>
    </xf>
    <xf numFmtId="0" fontId="33" fillId="17" borderId="42" xfId="0" applyFont="1" applyFill="1" applyBorder="1" applyAlignment="1">
      <alignment horizontal="center" wrapText="1"/>
    </xf>
    <xf numFmtId="0" fontId="33" fillId="17" borderId="14" xfId="0" applyFont="1" applyFill="1" applyBorder="1" applyAlignment="1">
      <alignment horizontal="center" wrapText="1"/>
    </xf>
    <xf numFmtId="0" fontId="33" fillId="17" borderId="6" xfId="0" applyFont="1" applyFill="1" applyBorder="1" applyAlignment="1">
      <alignment horizontal="left" wrapText="1"/>
    </xf>
    <xf numFmtId="0" fontId="33" fillId="17" borderId="6" xfId="0" applyFont="1" applyFill="1" applyBorder="1" applyAlignment="1">
      <alignment horizontal="center" wrapText="1"/>
    </xf>
    <xf numFmtId="164" fontId="33" fillId="17" borderId="6" xfId="0" applyNumberFormat="1" applyFont="1" applyFill="1" applyBorder="1" applyAlignment="1">
      <alignment horizontal="center" wrapText="1"/>
    </xf>
    <xf numFmtId="0" fontId="33" fillId="17" borderId="38" xfId="0" applyFont="1" applyFill="1" applyBorder="1" applyAlignment="1">
      <alignment horizontal="center" wrapText="1"/>
    </xf>
    <xf numFmtId="0" fontId="33" fillId="17" borderId="7" xfId="0" applyFont="1" applyFill="1" applyBorder="1" applyAlignment="1">
      <alignment horizontal="left" wrapText="1"/>
    </xf>
    <xf numFmtId="0" fontId="33" fillId="17" borderId="7" xfId="0" applyFont="1" applyFill="1" applyBorder="1" applyAlignment="1">
      <alignment horizontal="center" wrapText="1"/>
    </xf>
    <xf numFmtId="164" fontId="33" fillId="17" borderId="7" xfId="0" applyNumberFormat="1" applyFont="1" applyFill="1" applyBorder="1" applyAlignment="1">
      <alignment horizontal="center" wrapText="1"/>
    </xf>
    <xf numFmtId="0" fontId="33" fillId="17" borderId="39" xfId="0" applyFont="1" applyFill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Border="1" applyAlignment="1">
      <alignment horizontal="right"/>
    </xf>
    <xf numFmtId="0" fontId="32" fillId="15" borderId="14" xfId="0" applyFont="1" applyFill="1" applyBorder="1" applyAlignment="1">
      <alignment horizontal="center" wrapText="1"/>
    </xf>
    <xf numFmtId="0" fontId="32" fillId="15" borderId="7" xfId="0" applyFont="1" applyFill="1" applyBorder="1" applyAlignment="1">
      <alignment horizontal="left" wrapText="1"/>
    </xf>
    <xf numFmtId="0" fontId="32" fillId="15" borderId="7" xfId="0" applyFont="1" applyFill="1" applyBorder="1" applyAlignment="1">
      <alignment horizontal="center" wrapText="1"/>
    </xf>
    <xf numFmtId="164" fontId="32" fillId="15" borderId="7" xfId="0" applyNumberFormat="1" applyFont="1" applyFill="1" applyBorder="1" applyAlignment="1">
      <alignment horizontal="center" wrapText="1"/>
    </xf>
    <xf numFmtId="0" fontId="32" fillId="15" borderId="39" xfId="0" applyFont="1" applyFill="1" applyBorder="1" applyAlignment="1">
      <alignment horizontal="center" wrapText="1"/>
    </xf>
    <xf numFmtId="0" fontId="33" fillId="15" borderId="14" xfId="0" applyFont="1" applyFill="1" applyBorder="1" applyAlignment="1">
      <alignment horizontal="center" wrapText="1"/>
    </xf>
    <xf numFmtId="0" fontId="33" fillId="15" borderId="7" xfId="0" applyFont="1" applyFill="1" applyBorder="1" applyAlignment="1">
      <alignment horizontal="left" wrapText="1"/>
    </xf>
    <xf numFmtId="0" fontId="33" fillId="15" borderId="7" xfId="0" applyFont="1" applyFill="1" applyBorder="1" applyAlignment="1">
      <alignment horizontal="center" wrapText="1"/>
    </xf>
    <xf numFmtId="164" fontId="33" fillId="15" borderId="7" xfId="0" applyNumberFormat="1" applyFont="1" applyFill="1" applyBorder="1" applyAlignment="1">
      <alignment horizontal="center" wrapText="1"/>
    </xf>
    <xf numFmtId="0" fontId="33" fillId="15" borderId="39" xfId="0" applyFont="1" applyFill="1" applyBorder="1" applyAlignment="1">
      <alignment horizontal="center" wrapText="1"/>
    </xf>
    <xf numFmtId="0" fontId="33" fillId="15" borderId="6" xfId="0" applyFont="1" applyFill="1" applyBorder="1" applyAlignment="1">
      <alignment horizontal="left" wrapText="1"/>
    </xf>
    <xf numFmtId="0" fontId="33" fillId="15" borderId="6" xfId="0" applyFont="1" applyFill="1" applyBorder="1" applyAlignment="1">
      <alignment wrapText="1"/>
    </xf>
    <xf numFmtId="164" fontId="33" fillId="15" borderId="6" xfId="0" applyNumberFormat="1" applyFont="1" applyFill="1" applyBorder="1" applyAlignment="1">
      <alignment horizontal="center" wrapText="1"/>
    </xf>
    <xf numFmtId="0" fontId="33" fillId="15" borderId="6" xfId="0" applyFont="1" applyFill="1" applyBorder="1" applyAlignment="1">
      <alignment horizontal="center" wrapText="1"/>
    </xf>
    <xf numFmtId="0" fontId="33" fillId="15" borderId="38" xfId="0" applyFont="1" applyFill="1" applyBorder="1" applyAlignment="1">
      <alignment wrapText="1"/>
    </xf>
    <xf numFmtId="0" fontId="33" fillId="15" borderId="7" xfId="0" applyFont="1" applyFill="1" applyBorder="1" applyAlignment="1">
      <alignment wrapText="1"/>
    </xf>
    <xf numFmtId="0" fontId="33" fillId="15" borderId="39" xfId="0" applyFont="1" applyFill="1" applyBorder="1" applyAlignment="1">
      <alignment wrapText="1"/>
    </xf>
    <xf numFmtId="0" fontId="32" fillId="15" borderId="7" xfId="0" applyFont="1" applyFill="1" applyBorder="1" applyAlignment="1">
      <alignment wrapText="1"/>
    </xf>
    <xf numFmtId="0" fontId="32" fillId="15" borderId="39" xfId="0" applyFont="1" applyFill="1" applyBorder="1" applyAlignment="1">
      <alignment wrapText="1"/>
    </xf>
    <xf numFmtId="167" fontId="32" fillId="15" borderId="29" xfId="1" applyNumberFormat="1" applyFont="1" applyFill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left" wrapText="1"/>
    </xf>
    <xf numFmtId="0" fontId="32" fillId="15" borderId="6" xfId="0" applyFont="1" applyFill="1" applyBorder="1" applyAlignment="1">
      <alignment wrapText="1"/>
    </xf>
    <xf numFmtId="164" fontId="32" fillId="15" borderId="6" xfId="0" applyNumberFormat="1" applyFont="1" applyFill="1" applyBorder="1" applyAlignment="1">
      <alignment horizontal="center" wrapText="1"/>
    </xf>
    <xf numFmtId="0" fontId="32" fillId="15" borderId="6" xfId="0" applyFont="1" applyFill="1" applyBorder="1" applyAlignment="1">
      <alignment horizontal="center" wrapText="1"/>
    </xf>
    <xf numFmtId="0" fontId="32" fillId="15" borderId="38" xfId="0" applyFont="1" applyFill="1" applyBorder="1" applyAlignment="1">
      <alignment wrapText="1"/>
    </xf>
    <xf numFmtId="0" fontId="33" fillId="15" borderId="38" xfId="0" applyFont="1" applyFill="1" applyBorder="1" applyAlignment="1">
      <alignment horizontal="center" wrapText="1"/>
    </xf>
    <xf numFmtId="0" fontId="32" fillId="15" borderId="38" xfId="0" applyFont="1" applyFill="1" applyBorder="1" applyAlignment="1">
      <alignment horizontal="center" wrapText="1"/>
    </xf>
    <xf numFmtId="167" fontId="33" fillId="15" borderId="29" xfId="1" applyNumberFormat="1" applyFont="1" applyFill="1" applyBorder="1" applyAlignment="1">
      <alignment horizontal="center" vertical="center" wrapText="1"/>
    </xf>
    <xf numFmtId="49" fontId="33" fillId="15" borderId="14" xfId="0" applyNumberFormat="1" applyFont="1" applyFill="1" applyBorder="1" applyAlignment="1">
      <alignment horizontal="center" wrapText="1"/>
    </xf>
    <xf numFmtId="49" fontId="33" fillId="15" borderId="7" xfId="0" applyNumberFormat="1" applyFont="1" applyFill="1" applyBorder="1" applyAlignment="1">
      <alignment horizontal="left" wrapText="1"/>
    </xf>
    <xf numFmtId="49" fontId="33" fillId="15" borderId="7" xfId="0" applyNumberFormat="1" applyFont="1" applyFill="1" applyBorder="1" applyAlignment="1">
      <alignment horizontal="center" wrapText="1"/>
    </xf>
    <xf numFmtId="49" fontId="33" fillId="15" borderId="39" xfId="0" applyNumberFormat="1" applyFont="1" applyFill="1" applyBorder="1" applyAlignment="1">
      <alignment horizontal="center" wrapText="1"/>
    </xf>
    <xf numFmtId="49" fontId="32" fillId="15" borderId="14" xfId="0" applyNumberFormat="1" applyFont="1" applyFill="1" applyBorder="1" applyAlignment="1">
      <alignment horizontal="center" wrapText="1"/>
    </xf>
    <xf numFmtId="49" fontId="32" fillId="15" borderId="6" xfId="0" applyNumberFormat="1" applyFont="1" applyFill="1" applyBorder="1" applyAlignment="1">
      <alignment horizontal="left" wrapText="1"/>
    </xf>
    <xf numFmtId="49" fontId="32" fillId="15" borderId="6" xfId="0" applyNumberFormat="1" applyFont="1" applyFill="1" applyBorder="1" applyAlignment="1">
      <alignment horizontal="center" wrapText="1"/>
    </xf>
    <xf numFmtId="49" fontId="32" fillId="15" borderId="38" xfId="0" applyNumberFormat="1" applyFont="1" applyFill="1" applyBorder="1" applyAlignment="1">
      <alignment horizontal="center" wrapText="1"/>
    </xf>
    <xf numFmtId="49" fontId="32" fillId="15" borderId="43" xfId="0" applyNumberFormat="1" applyFont="1" applyFill="1" applyBorder="1" applyAlignment="1">
      <alignment horizontal="center" wrapText="1"/>
    </xf>
    <xf numFmtId="49" fontId="32" fillId="15" borderId="16" xfId="0" applyNumberFormat="1" applyFont="1" applyFill="1" applyBorder="1" applyAlignment="1">
      <alignment horizontal="left" wrapText="1"/>
    </xf>
    <xf numFmtId="49" fontId="32" fillId="15" borderId="16" xfId="0" applyNumberFormat="1" applyFont="1" applyFill="1" applyBorder="1" applyAlignment="1">
      <alignment horizontal="center" wrapText="1"/>
    </xf>
    <xf numFmtId="164" fontId="32" fillId="15" borderId="16" xfId="0" applyNumberFormat="1" applyFont="1" applyFill="1" applyBorder="1" applyAlignment="1">
      <alignment horizontal="center" wrapText="1"/>
    </xf>
    <xf numFmtId="49" fontId="32" fillId="15" borderId="40" xfId="0" applyNumberFormat="1" applyFont="1" applyFill="1" applyBorder="1" applyAlignment="1">
      <alignment horizontal="center" wrapText="1"/>
    </xf>
    <xf numFmtId="49" fontId="32" fillId="15" borderId="5" xfId="0" applyNumberFormat="1" applyFont="1" applyFill="1" applyBorder="1" applyAlignment="1">
      <alignment horizontal="center" wrapText="1"/>
    </xf>
    <xf numFmtId="49" fontId="32" fillId="15" borderId="42" xfId="0" applyNumberFormat="1" applyFont="1" applyFill="1" applyBorder="1" applyAlignment="1">
      <alignment horizontal="center" wrapText="1"/>
    </xf>
    <xf numFmtId="49" fontId="33" fillId="15" borderId="6" xfId="0" applyNumberFormat="1" applyFont="1" applyFill="1" applyBorder="1" applyAlignment="1">
      <alignment horizontal="left" wrapText="1"/>
    </xf>
    <xf numFmtId="164" fontId="33" fillId="15" borderId="38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36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15" fillId="0" borderId="0" xfId="1" applyNumberFormat="1" applyFont="1" applyAlignment="1">
      <alignment horizontal="left" wrapText="1"/>
    </xf>
    <xf numFmtId="164" fontId="15" fillId="0" borderId="0" xfId="1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43" fillId="15" borderId="29" xfId="1" applyNumberFormat="1" applyFont="1" applyFill="1" applyBorder="1" applyAlignment="1">
      <alignment horizontal="left" vertical="center" wrapText="1"/>
    </xf>
    <xf numFmtId="0" fontId="43" fillId="15" borderId="29" xfId="0" applyFont="1" applyFill="1" applyBorder="1" applyAlignment="1">
      <alignment vertical="center" wrapText="1"/>
    </xf>
    <xf numFmtId="0" fontId="42" fillId="19" borderId="29" xfId="0" applyFont="1" applyFill="1" applyBorder="1" applyAlignment="1">
      <alignment horizontal="center" wrapText="1"/>
    </xf>
    <xf numFmtId="0" fontId="42" fillId="19" borderId="29" xfId="0" applyFont="1" applyFill="1" applyBorder="1" applyAlignment="1">
      <alignment horizontal="left" wrapText="1"/>
    </xf>
    <xf numFmtId="164" fontId="42" fillId="19" borderId="29" xfId="0" applyNumberFormat="1" applyFont="1" applyFill="1" applyBorder="1" applyAlignment="1">
      <alignment horizontal="center" wrapText="1"/>
    </xf>
    <xf numFmtId="49" fontId="42" fillId="20" borderId="29" xfId="0" applyNumberFormat="1" applyFont="1" applyFill="1" applyBorder="1" applyAlignment="1">
      <alignment horizontal="center" wrapText="1"/>
    </xf>
    <xf numFmtId="164" fontId="42" fillId="20" borderId="29" xfId="0" applyNumberFormat="1" applyFont="1" applyFill="1" applyBorder="1" applyAlignment="1">
      <alignment horizontal="center" wrapText="1"/>
    </xf>
    <xf numFmtId="164" fontId="43" fillId="15" borderId="29" xfId="0" applyNumberFormat="1" applyFont="1" applyFill="1" applyBorder="1" applyAlignment="1">
      <alignment horizontal="center" wrapText="1"/>
    </xf>
    <xf numFmtId="164" fontId="42" fillId="20" borderId="29" xfId="1" applyNumberFormat="1" applyFont="1" applyFill="1" applyBorder="1" applyAlignment="1" applyProtection="1">
      <alignment horizontal="left" vertical="center" wrapText="1"/>
      <protection locked="0"/>
    </xf>
    <xf numFmtId="49" fontId="43" fillId="15" borderId="29" xfId="0" applyNumberFormat="1" applyFont="1" applyFill="1" applyBorder="1" applyAlignment="1">
      <alignment horizontal="center" wrapText="1"/>
    </xf>
    <xf numFmtId="164" fontId="43" fillId="15" borderId="29" xfId="1" applyNumberFormat="1" applyFont="1" applyFill="1" applyBorder="1" applyAlignment="1" applyProtection="1">
      <alignment horizontal="left" vertical="center" wrapText="1"/>
      <protection locked="0"/>
    </xf>
    <xf numFmtId="0" fontId="10" fillId="18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5" fillId="0" borderId="0" xfId="1" applyNumberFormat="1" applyFont="1" applyAlignment="1">
      <alignment horizontal="left" wrapText="1"/>
    </xf>
    <xf numFmtId="164" fontId="15" fillId="0" borderId="0" xfId="1" applyNumberFormat="1" applyFont="1" applyAlignment="1">
      <alignment horizontal="left" wrapText="1"/>
    </xf>
    <xf numFmtId="164" fontId="15" fillId="0" borderId="0" xfId="1" applyNumberFormat="1" applyFont="1" applyBorder="1" applyAlignment="1">
      <alignment horizontal="left" wrapText="1"/>
    </xf>
    <xf numFmtId="0" fontId="10" fillId="18" borderId="106" xfId="0" applyFont="1" applyFill="1" applyBorder="1" applyAlignment="1">
      <alignment horizontal="center" vertical="center" textRotation="90" wrapText="1"/>
    </xf>
    <xf numFmtId="0" fontId="10" fillId="18" borderId="107" xfId="0" applyFont="1" applyFill="1" applyBorder="1" applyAlignment="1">
      <alignment horizontal="center" vertical="center" textRotation="90" wrapText="1"/>
    </xf>
    <xf numFmtId="0" fontId="10" fillId="18" borderId="108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  <xf numFmtId="0" fontId="10" fillId="18" borderId="29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27" fillId="8" borderId="30" xfId="0" applyNumberFormat="1" applyFont="1" applyFill="1" applyBorder="1" applyAlignment="1">
      <alignment horizontal="center" wrapText="1"/>
    </xf>
    <xf numFmtId="49" fontId="27" fillId="8" borderId="28" xfId="0" applyNumberFormat="1" applyFont="1" applyFill="1" applyBorder="1" applyAlignment="1">
      <alignment horizontal="center" wrapText="1"/>
    </xf>
    <xf numFmtId="164" fontId="6" fillId="0" borderId="0" xfId="1" applyNumberFormat="1" applyFont="1" applyAlignment="1">
      <alignment horizontal="left" wrapText="1"/>
    </xf>
    <xf numFmtId="0" fontId="4" fillId="17" borderId="55" xfId="0" applyFont="1" applyFill="1" applyBorder="1" applyAlignment="1">
      <alignment horizontal="center" vertical="center" wrapText="1"/>
    </xf>
    <xf numFmtId="0" fontId="4" fillId="17" borderId="58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49" fontId="27" fillId="8" borderId="88" xfId="0" applyNumberFormat="1" applyFont="1" applyFill="1" applyBorder="1" applyAlignment="1">
      <alignment horizontal="center" wrapText="1"/>
    </xf>
    <xf numFmtId="49" fontId="27" fillId="8" borderId="89" xfId="0" applyNumberFormat="1" applyFont="1" applyFill="1" applyBorder="1" applyAlignment="1">
      <alignment horizontal="center" wrapText="1"/>
    </xf>
    <xf numFmtId="0" fontId="4" fillId="17" borderId="63" xfId="0" applyFont="1" applyFill="1" applyBorder="1" applyAlignment="1">
      <alignment horizontal="center" vertical="center" wrapText="1"/>
    </xf>
    <xf numFmtId="0" fontId="4" fillId="17" borderId="64" xfId="0" applyFont="1" applyFill="1" applyBorder="1" applyAlignment="1">
      <alignment horizontal="center" vertical="center" wrapText="1"/>
    </xf>
    <xf numFmtId="0" fontId="4" fillId="17" borderId="77" xfId="0" applyFont="1" applyFill="1" applyBorder="1" applyAlignment="1">
      <alignment horizontal="center" vertical="center" wrapText="1"/>
    </xf>
    <xf numFmtId="0" fontId="4" fillId="17" borderId="78" xfId="0" applyFont="1" applyFill="1" applyBorder="1" applyAlignment="1">
      <alignment horizontal="center" vertical="center" wrapText="1"/>
    </xf>
    <xf numFmtId="0" fontId="4" fillId="17" borderId="54" xfId="0" applyFont="1" applyFill="1" applyBorder="1" applyAlignment="1">
      <alignment horizontal="center" vertical="center" wrapText="1"/>
    </xf>
    <xf numFmtId="0" fontId="4" fillId="17" borderId="91" xfId="0" applyFont="1" applyFill="1" applyBorder="1" applyAlignment="1">
      <alignment horizontal="center" vertical="center" wrapText="1"/>
    </xf>
    <xf numFmtId="0" fontId="4" fillId="17" borderId="92" xfId="0" applyFont="1" applyFill="1" applyBorder="1" applyAlignment="1">
      <alignment horizontal="center" vertical="center" wrapText="1"/>
    </xf>
    <xf numFmtId="0" fontId="4" fillId="17" borderId="93" xfId="0" applyFont="1" applyFill="1" applyBorder="1" applyAlignment="1">
      <alignment horizontal="center" vertical="center" wrapText="1"/>
    </xf>
    <xf numFmtId="0" fontId="4" fillId="17" borderId="69" xfId="0" applyFont="1" applyFill="1" applyBorder="1" applyAlignment="1">
      <alignment horizontal="center" vertical="center" wrapText="1"/>
    </xf>
    <xf numFmtId="0" fontId="4" fillId="17" borderId="73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0" fillId="17" borderId="55" xfId="0" applyFont="1" applyFill="1" applyBorder="1" applyAlignment="1">
      <alignment horizontal="center" wrapText="1"/>
    </xf>
    <xf numFmtId="0" fontId="10" fillId="17" borderId="86" xfId="0" applyFont="1" applyFill="1" applyBorder="1" applyAlignment="1">
      <alignment horizontal="center" wrapText="1"/>
    </xf>
    <xf numFmtId="0" fontId="10" fillId="17" borderId="94" xfId="0" applyFont="1" applyFill="1" applyBorder="1" applyAlignment="1">
      <alignment horizontal="center" wrapText="1"/>
    </xf>
    <xf numFmtId="0" fontId="10" fillId="17" borderId="81" xfId="0" applyFont="1" applyFill="1" applyBorder="1" applyAlignment="1">
      <alignment horizontal="center" wrapText="1"/>
    </xf>
    <xf numFmtId="0" fontId="10" fillId="17" borderId="82" xfId="0" applyFont="1" applyFill="1" applyBorder="1" applyAlignment="1">
      <alignment horizontal="center" wrapText="1"/>
    </xf>
    <xf numFmtId="0" fontId="10" fillId="17" borderId="79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53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1" fillId="0" borderId="83" xfId="0" applyFont="1" applyBorder="1" applyAlignment="1">
      <alignment horizontal="right" wrapText="1"/>
    </xf>
    <xf numFmtId="0" fontId="1" fillId="0" borderId="8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53" xfId="0" applyFont="1" applyBorder="1" applyAlignment="1">
      <alignment horizontal="right" wrapText="1"/>
    </xf>
    <xf numFmtId="0" fontId="12" fillId="0" borderId="5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49" fontId="34" fillId="15" borderId="88" xfId="0" applyNumberFormat="1" applyFont="1" applyFill="1" applyBorder="1" applyAlignment="1">
      <alignment horizontal="center" wrapText="1"/>
    </xf>
    <xf numFmtId="49" fontId="34" fillId="15" borderId="89" xfId="0" applyNumberFormat="1" applyFont="1" applyFill="1" applyBorder="1" applyAlignment="1">
      <alignment horizontal="center" wrapText="1"/>
    </xf>
    <xf numFmtId="0" fontId="3" fillId="17" borderId="55" xfId="0" applyFont="1" applyFill="1" applyBorder="1" applyAlignment="1">
      <alignment horizontal="center" vertical="center" wrapText="1"/>
    </xf>
    <xf numFmtId="0" fontId="3" fillId="17" borderId="81" xfId="0" applyFont="1" applyFill="1" applyBorder="1" applyAlignment="1">
      <alignment horizontal="center" vertical="center" wrapText="1"/>
    </xf>
    <xf numFmtId="0" fontId="3" fillId="17" borderId="82" xfId="0" applyFont="1" applyFill="1" applyBorder="1" applyAlignment="1">
      <alignment horizontal="center" vertical="center" wrapText="1"/>
    </xf>
    <xf numFmtId="0" fontId="3" fillId="17" borderId="69" xfId="0" applyFont="1" applyFill="1" applyBorder="1" applyAlignment="1">
      <alignment horizontal="center" vertical="center" wrapText="1"/>
    </xf>
    <xf numFmtId="0" fontId="3" fillId="17" borderId="73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horizontal="center" vertical="center" wrapText="1"/>
    </xf>
    <xf numFmtId="0" fontId="3" fillId="17" borderId="79" xfId="0" applyFont="1" applyFill="1" applyBorder="1" applyAlignment="1">
      <alignment horizontal="center" vertical="center" wrapText="1"/>
    </xf>
    <xf numFmtId="0" fontId="3" fillId="17" borderId="86" xfId="0" applyFont="1" applyFill="1" applyBorder="1" applyAlignment="1">
      <alignment horizontal="center" vertical="center" wrapText="1"/>
    </xf>
    <xf numFmtId="0" fontId="3" fillId="17" borderId="87" xfId="0" applyFont="1" applyFill="1" applyBorder="1" applyAlignment="1">
      <alignment horizontal="center" vertical="center" wrapText="1"/>
    </xf>
    <xf numFmtId="0" fontId="3" fillId="17" borderId="80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9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14" borderId="76" xfId="0" applyFont="1" applyFill="1" applyBorder="1" applyAlignment="1">
      <alignment horizontal="left" wrapText="1"/>
    </xf>
    <xf numFmtId="0" fontId="1" fillId="14" borderId="28" xfId="0" applyFont="1" applyFill="1" applyBorder="1" applyAlignment="1">
      <alignment horizontal="left" wrapText="1"/>
    </xf>
    <xf numFmtId="0" fontId="1" fillId="14" borderId="9" xfId="0" applyFont="1" applyFill="1" applyBorder="1" applyAlignment="1">
      <alignment horizontal="left" wrapText="1"/>
    </xf>
    <xf numFmtId="0" fontId="1" fillId="14" borderId="7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49" fontId="38" fillId="0" borderId="8" xfId="0" applyNumberFormat="1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36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49" fontId="40" fillId="0" borderId="60" xfId="0" applyNumberFormat="1" applyFont="1" applyBorder="1" applyAlignment="1">
      <alignment horizontal="center" vertical="center"/>
    </xf>
    <xf numFmtId="49" fontId="40" fillId="0" borderId="100" xfId="0" applyNumberFormat="1" applyFont="1" applyBorder="1" applyAlignment="1">
      <alignment horizontal="center" vertical="center"/>
    </xf>
    <xf numFmtId="49" fontId="40" fillId="0" borderId="101" xfId="0" applyNumberFormat="1" applyFont="1" applyBorder="1" applyAlignment="1">
      <alignment horizontal="center" vertical="center"/>
    </xf>
    <xf numFmtId="0" fontId="40" fillId="0" borderId="102" xfId="0" applyFont="1" applyBorder="1" applyAlignment="1">
      <alignment vertical="center"/>
    </xf>
    <xf numFmtId="0" fontId="40" fillId="0" borderId="100" xfId="0" applyFont="1" applyBorder="1" applyAlignment="1">
      <alignment vertical="center"/>
    </xf>
    <xf numFmtId="0" fontId="40" fillId="0" borderId="101" xfId="0" applyFont="1" applyBorder="1" applyAlignment="1">
      <alignment vertical="center"/>
    </xf>
    <xf numFmtId="164" fontId="40" fillId="0" borderId="102" xfId="0" applyNumberFormat="1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49" fontId="38" fillId="0" borderId="59" xfId="0" applyNumberFormat="1" applyFont="1" applyBorder="1" applyAlignment="1">
      <alignment horizontal="center" vertical="center"/>
    </xf>
    <xf numFmtId="49" fontId="38" fillId="0" borderId="103" xfId="0" applyNumberFormat="1" applyFont="1" applyBorder="1" applyAlignment="1">
      <alignment horizontal="center" vertical="center"/>
    </xf>
    <xf numFmtId="49" fontId="38" fillId="0" borderId="57" xfId="0" applyNumberFormat="1" applyFont="1" applyBorder="1" applyAlignment="1">
      <alignment horizontal="center" vertical="center"/>
    </xf>
    <xf numFmtId="0" fontId="38" fillId="0" borderId="105" xfId="0" applyFont="1" applyBorder="1" applyAlignment="1">
      <alignment horizontal="right" vertical="center"/>
    </xf>
    <xf numFmtId="0" fontId="38" fillId="0" borderId="103" xfId="0" applyFont="1" applyBorder="1" applyAlignment="1">
      <alignment horizontal="right" vertical="center"/>
    </xf>
    <xf numFmtId="0" fontId="38" fillId="0" borderId="57" xfId="0" applyFont="1" applyBorder="1" applyAlignment="1">
      <alignment horizontal="right" vertical="center"/>
    </xf>
    <xf numFmtId="0" fontId="38" fillId="0" borderId="105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36" xfId="0" applyFont="1" applyBorder="1" applyAlignment="1">
      <alignment horizontal="right" vertical="center"/>
    </xf>
    <xf numFmtId="0" fontId="38" fillId="0" borderId="9" xfId="0" applyFont="1" applyBorder="1" applyAlignment="1">
      <alignment horizontal="right" vertical="center"/>
    </xf>
    <xf numFmtId="0" fontId="38" fillId="0" borderId="21" xfId="0" applyFont="1" applyBorder="1" applyAlignment="1">
      <alignment horizontal="right" vertical="center"/>
    </xf>
    <xf numFmtId="0" fontId="38" fillId="0" borderId="59" xfId="0" applyFont="1" applyBorder="1" applyAlignment="1">
      <alignment vertical="center"/>
    </xf>
    <xf numFmtId="0" fontId="38" fillId="0" borderId="103" xfId="0" applyFont="1" applyBorder="1" applyAlignment="1">
      <alignment vertical="center"/>
    </xf>
    <xf numFmtId="0" fontId="38" fillId="0" borderId="104" xfId="0" applyFont="1" applyBorder="1" applyAlignment="1">
      <alignment vertical="center"/>
    </xf>
    <xf numFmtId="0" fontId="38" fillId="0" borderId="59" xfId="0" applyFont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8" xfId="0" applyNumberFormat="1" applyFont="1" applyBorder="1" applyAlignment="1">
      <alignment vertical="center" wrapText="1"/>
    </xf>
    <xf numFmtId="0" fontId="38" fillId="0" borderId="9" xfId="0" applyNumberFormat="1" applyFont="1" applyBorder="1" applyAlignment="1">
      <alignment vertical="center" wrapText="1"/>
    </xf>
    <xf numFmtId="0" fontId="38" fillId="0" borderId="7" xfId="0" applyNumberFormat="1" applyFont="1" applyBorder="1" applyAlignment="1">
      <alignment vertical="center" wrapText="1"/>
    </xf>
    <xf numFmtId="0" fontId="15" fillId="0" borderId="0" xfId="0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5" fillId="0" borderId="9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7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38" fillId="0" borderId="60" xfId="0" applyNumberFormat="1" applyFont="1" applyBorder="1" applyAlignment="1">
      <alignment horizontal="center" vertical="center"/>
    </xf>
    <xf numFmtId="49" fontId="38" fillId="0" borderId="100" xfId="0" applyNumberFormat="1" applyFont="1" applyBorder="1" applyAlignment="1">
      <alignment horizontal="center" vertical="center"/>
    </xf>
    <xf numFmtId="0" fontId="38" fillId="0" borderId="60" xfId="0" applyFont="1" applyBorder="1" applyAlignment="1">
      <alignment vertical="center"/>
    </xf>
    <xf numFmtId="0" fontId="38" fillId="0" borderId="100" xfId="0" applyFont="1" applyBorder="1" applyAlignment="1">
      <alignment vertical="center"/>
    </xf>
    <xf numFmtId="0" fontId="38" fillId="0" borderId="68" xfId="0" applyFont="1" applyBorder="1" applyAlignment="1">
      <alignment vertical="center"/>
    </xf>
    <xf numFmtId="164" fontId="38" fillId="0" borderId="100" xfId="0" applyNumberFormat="1" applyFont="1" applyBorder="1" applyAlignment="1">
      <alignment horizontal="center" vertical="center"/>
    </xf>
    <xf numFmtId="0" fontId="38" fillId="0" borderId="100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164" fontId="38" fillId="0" borderId="102" xfId="0" applyNumberFormat="1" applyFont="1" applyBorder="1" applyAlignment="1">
      <alignment horizontal="center" vertical="center"/>
    </xf>
    <xf numFmtId="164" fontId="38" fillId="0" borderId="60" xfId="0" applyNumberFormat="1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left"/>
    </xf>
    <xf numFmtId="0" fontId="40" fillId="17" borderId="96" xfId="0" applyFont="1" applyFill="1" applyBorder="1" applyAlignment="1">
      <alignment horizontal="center" vertical="center" wrapText="1"/>
    </xf>
    <xf numFmtId="0" fontId="40" fillId="17" borderId="97" xfId="0" applyFont="1" applyFill="1" applyBorder="1" applyAlignment="1">
      <alignment horizontal="center" vertical="center" wrapText="1"/>
    </xf>
    <xf numFmtId="0" fontId="40" fillId="17" borderId="56" xfId="0" applyFont="1" applyFill="1" applyBorder="1" applyAlignment="1">
      <alignment horizontal="center" vertical="center" wrapText="1"/>
    </xf>
    <xf numFmtId="0" fontId="40" fillId="17" borderId="98" xfId="0" applyFont="1" applyFill="1" applyBorder="1" applyAlignment="1">
      <alignment horizontal="center" vertical="center" wrapText="1"/>
    </xf>
    <xf numFmtId="0" fontId="40" fillId="17" borderId="99" xfId="0" applyFont="1" applyFill="1" applyBorder="1" applyAlignment="1">
      <alignment horizontal="center" vertical="center" wrapText="1"/>
    </xf>
    <xf numFmtId="0" fontId="40" fillId="17" borderId="96" xfId="0" applyFont="1" applyFill="1" applyBorder="1" applyAlignment="1">
      <alignment horizontal="center" vertical="center"/>
    </xf>
    <xf numFmtId="0" fontId="40" fillId="17" borderId="97" xfId="0" applyFont="1" applyFill="1" applyBorder="1" applyAlignment="1">
      <alignment horizontal="center" vertical="center"/>
    </xf>
    <xf numFmtId="0" fontId="40" fillId="17" borderId="5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164" fontId="38" fillId="0" borderId="9" xfId="0" applyNumberFormat="1" applyFont="1" applyBorder="1" applyAlignment="1">
      <alignment horizontal="center" vertical="center"/>
    </xf>
    <xf numFmtId="164" fontId="38" fillId="0" borderId="21" xfId="0" applyNumberFormat="1" applyFon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mruColors>
      <color rgb="FFFDE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9;&#1082;&#1086;&#1085;&#1086;&#1084;&#1080;&#1089;&#1090;/&#1048;&#1085;&#1074;&#1077;&#1089;&#1090;&#1080;&#1094;&#1080;&#1080;%20%20&#1052;&#1043;&#1069;&#1057;/&#1048;&#1085;&#1074;&#1077;&#1089;&#1090;&#1080;&#1094;&#1080;&#1080;%20%202014&#1075;%20-%202018&#1075;%20&#1052;&#1069;&#1057;/&#1048;&#1085;&#1074;&#1077;&#1089;&#1090;&#1080;&#1094;&#1080;&#1080;%20%202014-2018&#1075;%20&#1050;&#1086;&#1074;&#1076;&#1086;&#1088;/&#1060;&#1086;&#1088;&#1084;&#1099;%20&#1048;&#1055;%2014-18%20%20%20&#1050;&#1086;&#1074;&#1076;&#1086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1.1"/>
      <sheetName val="Приложение 1.2"/>
      <sheetName val="Приложение 1.3"/>
      <sheetName val="Приложение 2.1"/>
      <sheetName val="Приложение 2.2"/>
      <sheetName val="Приложение 3.1"/>
      <sheetName val="Приложение 3.2"/>
    </sheetNames>
    <sheetDataSet>
      <sheetData sheetId="0"/>
      <sheetData sheetId="1">
        <row r="36">
          <cell r="E36">
            <v>4.8</v>
          </cell>
        </row>
        <row r="37">
          <cell r="D37">
            <v>0</v>
          </cell>
        </row>
        <row r="43">
          <cell r="G43">
            <v>2016</v>
          </cell>
        </row>
        <row r="44">
          <cell r="D44">
            <v>0.8</v>
          </cell>
          <cell r="G44">
            <v>2017</v>
          </cell>
        </row>
        <row r="46">
          <cell r="G46">
            <v>2017</v>
          </cell>
        </row>
        <row r="47">
          <cell r="D4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2"/>
  <sheetViews>
    <sheetView topLeftCell="A6" zoomScale="150" workbookViewId="0">
      <pane xSplit="2" ySplit="7" topLeftCell="C28" activePane="bottomRight" state="frozen"/>
      <selection activeCell="A6" sqref="A6"/>
      <selection pane="topRight" activeCell="C6" sqref="C6"/>
      <selection pane="bottomLeft" activeCell="A15" sqref="A15"/>
      <selection pane="bottomRight" activeCell="D30" sqref="D30"/>
    </sheetView>
  </sheetViews>
  <sheetFormatPr defaultColWidth="9.140625" defaultRowHeight="15"/>
  <cols>
    <col min="1" max="1" width="11.85546875" style="1" customWidth="1"/>
    <col min="2" max="2" width="54.28515625" style="512" customWidth="1"/>
    <col min="3" max="3" width="5.7109375" style="512" customWidth="1"/>
    <col min="4" max="4" width="10.140625" style="1" customWidth="1"/>
    <col min="5" max="5" width="9.85546875" style="1" customWidth="1"/>
    <col min="6" max="6" width="10.7109375" style="1" customWidth="1"/>
    <col min="7" max="7" width="9.140625" style="1"/>
    <col min="8" max="8" width="11.85546875" style="1" bestFit="1" customWidth="1"/>
    <col min="9" max="11" width="9.140625" style="1"/>
    <col min="12" max="12" width="11.7109375" style="1" bestFit="1" customWidth="1"/>
    <col min="13" max="16384" width="9.140625" style="1"/>
  </cols>
  <sheetData>
    <row r="1" spans="1:12">
      <c r="D1" s="536" t="s">
        <v>36</v>
      </c>
      <c r="E1" s="536"/>
      <c r="F1" s="536"/>
    </row>
    <row r="2" spans="1:12">
      <c r="D2" s="536" t="s">
        <v>33</v>
      </c>
      <c r="E2" s="536"/>
      <c r="F2" s="536"/>
    </row>
    <row r="3" spans="1:12">
      <c r="D3" s="536" t="s">
        <v>35</v>
      </c>
      <c r="E3" s="536"/>
      <c r="F3" s="536"/>
    </row>
    <row r="4" spans="1:12" ht="15" customHeight="1">
      <c r="A4" s="537" t="s">
        <v>350</v>
      </c>
      <c r="B4" s="537"/>
      <c r="C4" s="537"/>
      <c r="D4" s="537"/>
      <c r="E4" s="537"/>
      <c r="F4" s="537"/>
    </row>
    <row r="5" spans="1:12" s="82" customFormat="1" ht="25.15" customHeight="1">
      <c r="A5" s="533"/>
      <c r="B5" s="533"/>
      <c r="C5" s="517"/>
      <c r="D5" s="517"/>
      <c r="E5" s="517"/>
      <c r="F5" s="517"/>
    </row>
    <row r="6" spans="1:12" ht="18.75">
      <c r="A6" s="535"/>
      <c r="B6" s="535"/>
      <c r="C6" s="535"/>
      <c r="D6" s="535"/>
      <c r="E6" s="535"/>
      <c r="F6" s="535"/>
    </row>
    <row r="7" spans="1:12" ht="15.75">
      <c r="A7" s="533" t="s">
        <v>518</v>
      </c>
      <c r="B7" s="533"/>
      <c r="C7" s="533"/>
      <c r="D7" s="533"/>
      <c r="E7" s="533"/>
      <c r="F7" s="533"/>
    </row>
    <row r="8" spans="1:12" ht="21" customHeight="1">
      <c r="A8" s="533" t="s">
        <v>519</v>
      </c>
      <c r="B8" s="533"/>
      <c r="C8" s="533"/>
      <c r="D8" s="533"/>
      <c r="E8" s="533"/>
      <c r="F8" s="533"/>
    </row>
    <row r="9" spans="1:12" ht="33.6" customHeight="1">
      <c r="A9" s="534"/>
      <c r="B9" s="534"/>
      <c r="C9" s="515"/>
      <c r="D9" s="535"/>
      <c r="E9" s="535"/>
      <c r="F9" s="535"/>
    </row>
    <row r="10" spans="1:12" ht="16.5" customHeight="1">
      <c r="A10" s="546" t="s">
        <v>37</v>
      </c>
      <c r="B10" s="546" t="s">
        <v>38</v>
      </c>
      <c r="C10" s="542" t="s">
        <v>522</v>
      </c>
      <c r="D10" s="546"/>
      <c r="E10" s="546"/>
      <c r="F10" s="546"/>
    </row>
    <row r="11" spans="1:12" ht="18.75" customHeight="1">
      <c r="A11" s="546"/>
      <c r="B11" s="546"/>
      <c r="C11" s="543"/>
      <c r="D11" s="532" t="s">
        <v>520</v>
      </c>
      <c r="E11" s="532" t="s">
        <v>521</v>
      </c>
      <c r="F11" s="532" t="s">
        <v>527</v>
      </c>
    </row>
    <row r="12" spans="1:12">
      <c r="A12" s="546"/>
      <c r="B12" s="546"/>
      <c r="C12" s="544"/>
      <c r="D12" s="532" t="s">
        <v>43</v>
      </c>
      <c r="E12" s="532" t="s">
        <v>43</v>
      </c>
      <c r="F12" s="532" t="s">
        <v>43</v>
      </c>
      <c r="G12" s="61"/>
      <c r="H12" s="61"/>
      <c r="I12" s="61"/>
      <c r="J12" s="61"/>
      <c r="K12" s="61"/>
      <c r="L12" s="61"/>
    </row>
    <row r="13" spans="1:12" s="518" customFormat="1" ht="21.75" customHeight="1">
      <c r="A13" s="523"/>
      <c r="B13" s="524" t="s">
        <v>53</v>
      </c>
      <c r="C13" s="524"/>
      <c r="D13" s="525">
        <f>D14+D24</f>
        <v>7.520232</v>
      </c>
      <c r="E13" s="525">
        <f>E14+E24</f>
        <v>6.5220000000000002</v>
      </c>
      <c r="F13" s="525">
        <f>E13+D13</f>
        <v>14.042232</v>
      </c>
      <c r="G13" s="545" t="s">
        <v>526</v>
      </c>
      <c r="H13" s="545"/>
      <c r="I13" s="86"/>
      <c r="J13" s="86"/>
      <c r="K13" s="516"/>
      <c r="L13" s="86"/>
    </row>
    <row r="14" spans="1:12" s="518" customFormat="1" ht="25.15" customHeight="1">
      <c r="A14" s="526" t="s">
        <v>416</v>
      </c>
      <c r="B14" s="529" t="s">
        <v>88</v>
      </c>
      <c r="C14" s="529"/>
      <c r="D14" s="527">
        <f>SUM(D15:D23)</f>
        <v>1.0242319999999998</v>
      </c>
      <c r="E14" s="527">
        <f>SUM(E15:E23)</f>
        <v>0.214</v>
      </c>
      <c r="F14" s="527">
        <f>SUM(F15:F23)</f>
        <v>1.238232</v>
      </c>
      <c r="G14" s="86"/>
      <c r="H14" s="516"/>
      <c r="I14" s="516"/>
      <c r="J14" s="516"/>
      <c r="K14" s="516"/>
      <c r="L14" s="516"/>
    </row>
    <row r="15" spans="1:12" s="518" customFormat="1" ht="45" customHeight="1">
      <c r="A15" s="530" t="s">
        <v>286</v>
      </c>
      <c r="B15" s="531" t="s">
        <v>440</v>
      </c>
      <c r="C15" s="531"/>
      <c r="D15" s="528">
        <v>8.1000000000000003E-2</v>
      </c>
      <c r="E15" s="528"/>
      <c r="F15" s="528">
        <f t="shared" ref="F15:F23" si="0">SUM(D15:E15)</f>
        <v>8.1000000000000003E-2</v>
      </c>
      <c r="G15" s="516"/>
      <c r="H15" s="516"/>
      <c r="I15" s="516"/>
      <c r="J15" s="516"/>
      <c r="K15" s="516"/>
      <c r="L15" s="516"/>
    </row>
    <row r="16" spans="1:12" s="518" customFormat="1" ht="34.9" customHeight="1">
      <c r="A16" s="530" t="s">
        <v>341</v>
      </c>
      <c r="B16" s="522" t="s">
        <v>441</v>
      </c>
      <c r="C16" s="522"/>
      <c r="D16" s="528">
        <f>0.064*1.162</f>
        <v>7.436799999999999E-2</v>
      </c>
      <c r="E16" s="528"/>
      <c r="F16" s="528">
        <f t="shared" si="0"/>
        <v>7.436799999999999E-2</v>
      </c>
      <c r="G16" s="516"/>
      <c r="H16" s="516"/>
      <c r="I16" s="516"/>
      <c r="J16" s="516"/>
      <c r="K16" s="516"/>
      <c r="L16" s="516"/>
    </row>
    <row r="17" spans="1:12" s="518" customFormat="1" ht="45" customHeight="1">
      <c r="A17" s="530" t="s">
        <v>342</v>
      </c>
      <c r="B17" s="522" t="s">
        <v>442</v>
      </c>
      <c r="C17" s="522"/>
      <c r="D17" s="528">
        <v>8.7999999999999995E-2</v>
      </c>
      <c r="E17" s="528"/>
      <c r="F17" s="528">
        <f t="shared" si="0"/>
        <v>8.7999999999999995E-2</v>
      </c>
      <c r="G17" s="516"/>
      <c r="H17" s="516"/>
      <c r="I17" s="516"/>
      <c r="J17" s="516"/>
      <c r="K17" s="516"/>
      <c r="L17" s="516"/>
    </row>
    <row r="18" spans="1:12" s="518" customFormat="1" ht="34.9" customHeight="1">
      <c r="A18" s="530" t="s">
        <v>343</v>
      </c>
      <c r="B18" s="522" t="s">
        <v>443</v>
      </c>
      <c r="C18" s="522"/>
      <c r="D18" s="528">
        <f>0.161*1.162</f>
        <v>0.187082</v>
      </c>
      <c r="E18" s="528"/>
      <c r="F18" s="528">
        <f t="shared" si="0"/>
        <v>0.187082</v>
      </c>
      <c r="G18" s="516"/>
      <c r="H18" s="516"/>
      <c r="I18" s="516"/>
      <c r="J18" s="516"/>
      <c r="K18" s="516"/>
      <c r="L18" s="516"/>
    </row>
    <row r="19" spans="1:12" s="518" customFormat="1" ht="34.9" customHeight="1">
      <c r="A19" s="530" t="s">
        <v>344</v>
      </c>
      <c r="B19" s="522" t="s">
        <v>444</v>
      </c>
      <c r="C19" s="522"/>
      <c r="D19" s="528">
        <f>0.109*1.162</f>
        <v>0.12665799999999999</v>
      </c>
      <c r="E19" s="528"/>
      <c r="F19" s="528">
        <f t="shared" si="0"/>
        <v>0.12665799999999999</v>
      </c>
      <c r="G19" s="516"/>
      <c r="H19" s="516"/>
      <c r="I19" s="516"/>
      <c r="J19" s="516"/>
      <c r="K19" s="516"/>
      <c r="L19" s="516"/>
    </row>
    <row r="20" spans="1:12" s="518" customFormat="1" ht="34.9" customHeight="1">
      <c r="A20" s="530" t="s">
        <v>345</v>
      </c>
      <c r="B20" s="522" t="s">
        <v>445</v>
      </c>
      <c r="C20" s="522"/>
      <c r="D20" s="528">
        <f>0.241*1.162</f>
        <v>0.28004199999999996</v>
      </c>
      <c r="E20" s="528"/>
      <c r="F20" s="528">
        <f t="shared" si="0"/>
        <v>0.28004199999999996</v>
      </c>
      <c r="G20" s="516"/>
      <c r="H20" s="516"/>
      <c r="I20" s="516"/>
      <c r="J20" s="516"/>
      <c r="K20" s="516"/>
      <c r="L20" s="516"/>
    </row>
    <row r="21" spans="1:12" s="518" customFormat="1" ht="34.9" customHeight="1">
      <c r="A21" s="530" t="s">
        <v>346</v>
      </c>
      <c r="B21" s="522" t="s">
        <v>446</v>
      </c>
      <c r="C21" s="522"/>
      <c r="D21" s="528">
        <f>0.161*1.162</f>
        <v>0.187082</v>
      </c>
      <c r="E21" s="528"/>
      <c r="F21" s="528">
        <f t="shared" si="0"/>
        <v>0.187082</v>
      </c>
      <c r="G21" s="516"/>
      <c r="H21" s="516"/>
      <c r="I21" s="516"/>
      <c r="J21" s="516"/>
      <c r="K21" s="516"/>
      <c r="L21" s="516"/>
    </row>
    <row r="22" spans="1:12" s="518" customFormat="1" ht="34.9" customHeight="1">
      <c r="A22" s="530" t="s">
        <v>366</v>
      </c>
      <c r="B22" s="521" t="s">
        <v>511</v>
      </c>
      <c r="C22" s="521"/>
      <c r="D22" s="528"/>
      <c r="E22" s="528">
        <v>8.5999999999999993E-2</v>
      </c>
      <c r="F22" s="528">
        <f t="shared" si="0"/>
        <v>8.5999999999999993E-2</v>
      </c>
      <c r="G22" s="516"/>
      <c r="H22" s="516"/>
      <c r="I22" s="516"/>
      <c r="J22" s="516"/>
      <c r="K22" s="516"/>
      <c r="L22" s="516"/>
    </row>
    <row r="23" spans="1:12" s="518" customFormat="1" ht="34.9" customHeight="1">
      <c r="A23" s="530" t="s">
        <v>375</v>
      </c>
      <c r="B23" s="522" t="s">
        <v>414</v>
      </c>
      <c r="C23" s="522"/>
      <c r="D23" s="528"/>
      <c r="E23" s="528">
        <v>0.128</v>
      </c>
      <c r="F23" s="528">
        <f t="shared" si="0"/>
        <v>0.128</v>
      </c>
      <c r="G23" s="516"/>
      <c r="H23" s="516"/>
      <c r="I23" s="516"/>
      <c r="J23" s="516"/>
      <c r="K23" s="516"/>
      <c r="L23" s="516"/>
    </row>
    <row r="24" spans="1:12" s="518" customFormat="1" ht="25.15" customHeight="1">
      <c r="A24" s="526" t="s">
        <v>415</v>
      </c>
      <c r="B24" s="529" t="s">
        <v>89</v>
      </c>
      <c r="C24" s="529"/>
      <c r="D24" s="527">
        <f>SUM(D25:D32)</f>
        <v>6.4960000000000004</v>
      </c>
      <c r="E24" s="527">
        <f>SUM(E25:E32)</f>
        <v>6.3079999999999998</v>
      </c>
      <c r="F24" s="527">
        <f>SUM(F25:F32)</f>
        <v>12.804</v>
      </c>
      <c r="G24" s="516"/>
      <c r="H24" s="516"/>
      <c r="I24" s="516"/>
      <c r="J24" s="516">
        <f>6.23+7.24</f>
        <v>13.47</v>
      </c>
      <c r="K24" s="516"/>
      <c r="L24" s="516"/>
    </row>
    <row r="25" spans="1:12" s="518" customFormat="1" ht="25.15" customHeight="1">
      <c r="A25" s="530" t="s">
        <v>287</v>
      </c>
      <c r="B25" s="531" t="s">
        <v>431</v>
      </c>
      <c r="C25" s="531" t="s">
        <v>523</v>
      </c>
      <c r="D25" s="528">
        <v>0.69699999999999995</v>
      </c>
      <c r="E25" s="528"/>
      <c r="F25" s="528">
        <f t="shared" ref="F25:F32" si="1">SUM(D25:E25)</f>
        <v>0.69699999999999995</v>
      </c>
      <c r="G25" s="516"/>
      <c r="H25" s="516"/>
      <c r="I25" s="516"/>
      <c r="J25" s="516"/>
      <c r="K25" s="516"/>
      <c r="L25" s="516"/>
    </row>
    <row r="26" spans="1:12" s="518" customFormat="1" ht="25.15" customHeight="1">
      <c r="A26" s="530" t="s">
        <v>321</v>
      </c>
      <c r="B26" s="522" t="s">
        <v>432</v>
      </c>
      <c r="C26" s="522" t="s">
        <v>524</v>
      </c>
      <c r="D26" s="528">
        <f>1.116+0.593</f>
        <v>1.7090000000000001</v>
      </c>
      <c r="E26" s="528"/>
      <c r="F26" s="528">
        <f t="shared" si="1"/>
        <v>1.7090000000000001</v>
      </c>
      <c r="G26" s="516"/>
      <c r="H26" s="516"/>
      <c r="I26" s="516"/>
      <c r="J26" s="516"/>
      <c r="K26" s="516"/>
      <c r="L26" s="516"/>
    </row>
    <row r="27" spans="1:12" s="518" customFormat="1" ht="25.15" customHeight="1">
      <c r="A27" s="530" t="s">
        <v>339</v>
      </c>
      <c r="B27" s="522" t="s">
        <v>433</v>
      </c>
      <c r="C27" s="522" t="s">
        <v>525</v>
      </c>
      <c r="D27" s="528">
        <v>0.60399999999999998</v>
      </c>
      <c r="E27" s="528"/>
      <c r="F27" s="528">
        <f t="shared" si="1"/>
        <v>0.60399999999999998</v>
      </c>
      <c r="G27" s="516"/>
      <c r="H27" s="516"/>
      <c r="I27" s="516"/>
      <c r="J27" s="516"/>
      <c r="K27" s="516"/>
      <c r="L27" s="516"/>
    </row>
    <row r="28" spans="1:12" s="518" customFormat="1" ht="25.15" customHeight="1">
      <c r="A28" s="530" t="s">
        <v>327</v>
      </c>
      <c r="B28" s="531" t="s">
        <v>434</v>
      </c>
      <c r="C28" s="531" t="s">
        <v>523</v>
      </c>
      <c r="D28" s="528">
        <v>3.4860000000000002</v>
      </c>
      <c r="E28" s="528"/>
      <c r="F28" s="528">
        <f t="shared" si="1"/>
        <v>3.4860000000000002</v>
      </c>
      <c r="G28" s="516"/>
      <c r="H28" s="516"/>
      <c r="I28" s="516"/>
      <c r="J28" s="516"/>
      <c r="K28" s="516"/>
      <c r="L28" s="516"/>
    </row>
    <row r="29" spans="1:12" s="520" customFormat="1" ht="25.15" customHeight="1">
      <c r="A29" s="244" t="s">
        <v>360</v>
      </c>
      <c r="B29" s="240" t="s">
        <v>436</v>
      </c>
      <c r="C29" s="531" t="s">
        <v>523</v>
      </c>
      <c r="D29" s="528"/>
      <c r="E29" s="129">
        <v>0.69699999999999995</v>
      </c>
      <c r="F29" s="528">
        <f t="shared" si="1"/>
        <v>0.69699999999999995</v>
      </c>
      <c r="G29" s="519"/>
      <c r="H29" s="519"/>
      <c r="I29" s="519"/>
      <c r="J29" s="519"/>
      <c r="K29" s="519"/>
      <c r="L29" s="519"/>
    </row>
    <row r="30" spans="1:12" s="518" customFormat="1" ht="25.15" customHeight="1">
      <c r="A30" s="530" t="s">
        <v>361</v>
      </c>
      <c r="B30" s="521" t="s">
        <v>437</v>
      </c>
      <c r="C30" s="521" t="s">
        <v>524</v>
      </c>
      <c r="D30" s="528"/>
      <c r="E30" s="528">
        <f>1.116+1.186/2</f>
        <v>1.7090000000000001</v>
      </c>
      <c r="F30" s="528">
        <f t="shared" si="1"/>
        <v>1.7090000000000001</v>
      </c>
      <c r="G30" s="516"/>
      <c r="H30" s="516"/>
      <c r="I30" s="516"/>
      <c r="J30" s="516"/>
      <c r="K30" s="516"/>
      <c r="L30" s="516"/>
    </row>
    <row r="31" spans="1:12" s="518" customFormat="1" ht="25.15" customHeight="1">
      <c r="A31" s="530" t="s">
        <v>362</v>
      </c>
      <c r="B31" s="521" t="s">
        <v>438</v>
      </c>
      <c r="C31" s="521" t="s">
        <v>523</v>
      </c>
      <c r="D31" s="528"/>
      <c r="E31" s="528">
        <v>2.508</v>
      </c>
      <c r="F31" s="528">
        <f t="shared" si="1"/>
        <v>2.508</v>
      </c>
      <c r="G31" s="516"/>
      <c r="H31" s="516"/>
      <c r="I31" s="516"/>
      <c r="J31" s="516"/>
      <c r="K31" s="516"/>
      <c r="L31" s="516"/>
    </row>
    <row r="32" spans="1:12" s="518" customFormat="1" ht="25.15" customHeight="1">
      <c r="A32" s="530" t="s">
        <v>363</v>
      </c>
      <c r="B32" s="521" t="s">
        <v>439</v>
      </c>
      <c r="C32" s="521" t="s">
        <v>523</v>
      </c>
      <c r="D32" s="528"/>
      <c r="E32" s="528">
        <v>1.3939999999999999</v>
      </c>
      <c r="F32" s="528">
        <f t="shared" si="1"/>
        <v>1.3939999999999999</v>
      </c>
      <c r="G32" s="516"/>
      <c r="H32" s="516"/>
      <c r="I32" s="516"/>
      <c r="J32" s="516"/>
      <c r="K32" s="516"/>
      <c r="L32" s="516"/>
    </row>
    <row r="33" spans="1:12">
      <c r="G33" s="61"/>
      <c r="H33" s="61"/>
      <c r="I33" s="61"/>
      <c r="J33" s="61"/>
      <c r="K33" s="61"/>
      <c r="L33" s="61"/>
    </row>
    <row r="34" spans="1:12">
      <c r="G34" s="61"/>
      <c r="H34" s="61"/>
      <c r="I34" s="61"/>
      <c r="J34" s="61"/>
      <c r="K34" s="61"/>
      <c r="L34" s="61"/>
    </row>
    <row r="35" spans="1:12">
      <c r="A35" s="512"/>
      <c r="D35" s="512"/>
      <c r="E35" s="512"/>
      <c r="F35" s="512"/>
      <c r="G35" s="61"/>
      <c r="H35" s="61"/>
      <c r="I35" s="61"/>
      <c r="J35" s="61"/>
      <c r="K35" s="61"/>
      <c r="L35" s="61"/>
    </row>
    <row r="36" spans="1:12">
      <c r="A36" s="512"/>
      <c r="D36" s="512"/>
      <c r="E36" s="512"/>
      <c r="F36" s="512"/>
      <c r="G36" s="61"/>
      <c r="H36" s="61"/>
      <c r="I36" s="61"/>
      <c r="J36" s="61"/>
      <c r="K36" s="61"/>
      <c r="L36" s="61"/>
    </row>
    <row r="37" spans="1:12">
      <c r="G37" s="61"/>
      <c r="H37" s="61"/>
      <c r="I37" s="61"/>
      <c r="J37" s="61"/>
      <c r="K37" s="61"/>
      <c r="L37" s="61"/>
    </row>
    <row r="38" spans="1:12">
      <c r="G38" s="61"/>
      <c r="H38" s="61"/>
      <c r="I38" s="61"/>
      <c r="J38" s="61"/>
      <c r="K38" s="61"/>
      <c r="L38" s="61"/>
    </row>
    <row r="39" spans="1:12" ht="15" customHeight="1">
      <c r="A39" s="540" t="s">
        <v>208</v>
      </c>
      <c r="B39" s="540"/>
      <c r="C39" s="513"/>
      <c r="G39" s="61"/>
      <c r="H39" s="61"/>
      <c r="I39" s="61"/>
      <c r="J39" s="61"/>
      <c r="K39" s="61"/>
      <c r="L39" s="61"/>
    </row>
    <row r="40" spans="1:12" ht="28.9" customHeight="1">
      <c r="A40" s="540" t="s">
        <v>209</v>
      </c>
      <c r="B40" s="540"/>
      <c r="C40" s="513"/>
      <c r="G40" s="61"/>
      <c r="H40" s="61"/>
      <c r="I40" s="61"/>
      <c r="J40" s="61"/>
      <c r="K40" s="61"/>
      <c r="L40" s="61"/>
    </row>
    <row r="41" spans="1:12" ht="22.9" customHeight="1">
      <c r="A41" s="541" t="s">
        <v>210</v>
      </c>
      <c r="B41" s="541"/>
      <c r="C41" s="514"/>
      <c r="G41" s="61"/>
      <c r="H41" s="61"/>
      <c r="I41" s="61"/>
      <c r="J41" s="61"/>
      <c r="K41" s="61"/>
      <c r="L41" s="61"/>
    </row>
    <row r="42" spans="1:12" ht="18" customHeight="1">
      <c r="A42" s="540" t="s">
        <v>211</v>
      </c>
      <c r="B42" s="540"/>
      <c r="C42" s="513"/>
      <c r="G42" s="61"/>
      <c r="H42" s="61"/>
      <c r="I42" s="61"/>
      <c r="J42" s="61"/>
      <c r="K42" s="61"/>
      <c r="L42" s="61"/>
    </row>
    <row r="43" spans="1:12">
      <c r="A43" s="513"/>
      <c r="B43" s="513"/>
      <c r="C43" s="513"/>
      <c r="G43" s="61"/>
      <c r="H43" s="61"/>
      <c r="I43" s="61"/>
      <c r="J43" s="61"/>
      <c r="K43" s="61"/>
      <c r="L43" s="61"/>
    </row>
    <row r="44" spans="1:12" ht="15.75">
      <c r="A44" s="539"/>
      <c r="B44" s="539"/>
      <c r="C44" s="539"/>
      <c r="D44" s="539"/>
      <c r="E44" s="539"/>
      <c r="F44" s="539"/>
      <c r="G44" s="61"/>
      <c r="H44" s="61"/>
      <c r="I44" s="61"/>
      <c r="J44" s="61"/>
      <c r="K44" s="61"/>
      <c r="L44" s="61"/>
    </row>
    <row r="45" spans="1:12" ht="15.75">
      <c r="A45" s="539"/>
      <c r="B45" s="539"/>
      <c r="C45" s="539"/>
      <c r="D45" s="539"/>
      <c r="E45" s="539"/>
      <c r="F45" s="539"/>
      <c r="G45" s="61"/>
      <c r="H45" s="61"/>
      <c r="I45" s="61"/>
      <c r="J45" s="61"/>
      <c r="K45" s="61"/>
      <c r="L45" s="61"/>
    </row>
    <row r="46" spans="1:12">
      <c r="A46" s="538"/>
      <c r="B46" s="538"/>
      <c r="C46" s="538"/>
      <c r="D46" s="538"/>
      <c r="E46" s="538"/>
      <c r="F46" s="538"/>
    </row>
    <row r="47" spans="1:12">
      <c r="A47" s="538"/>
      <c r="B47" s="538"/>
      <c r="C47" s="538"/>
      <c r="D47" s="538"/>
      <c r="E47" s="538"/>
      <c r="F47" s="538"/>
    </row>
    <row r="48" spans="1:12">
      <c r="A48" s="538"/>
      <c r="B48" s="538"/>
      <c r="C48" s="538"/>
      <c r="D48" s="538"/>
      <c r="E48" s="538"/>
      <c r="F48" s="538"/>
    </row>
    <row r="49" spans="1:6">
      <c r="A49" s="538"/>
      <c r="B49" s="538"/>
      <c r="C49" s="538"/>
      <c r="D49" s="538"/>
      <c r="E49" s="538"/>
      <c r="F49" s="538"/>
    </row>
    <row r="50" spans="1:6">
      <c r="A50" s="538"/>
      <c r="B50" s="538"/>
      <c r="C50" s="538"/>
      <c r="D50" s="538"/>
      <c r="E50" s="538"/>
      <c r="F50" s="538"/>
    </row>
    <row r="51" spans="1:6">
      <c r="A51" s="538"/>
      <c r="B51" s="538"/>
      <c r="C51" s="538"/>
      <c r="D51" s="538"/>
      <c r="E51" s="538"/>
      <c r="F51" s="538"/>
    </row>
    <row r="52" spans="1:6">
      <c r="A52" s="538"/>
      <c r="B52" s="538"/>
      <c r="C52" s="538"/>
      <c r="D52" s="538"/>
      <c r="E52" s="538"/>
      <c r="F52" s="538"/>
    </row>
  </sheetData>
  <mergeCells count="28">
    <mergeCell ref="A39:B39"/>
    <mergeCell ref="A8:F8"/>
    <mergeCell ref="C10:C12"/>
    <mergeCell ref="G13:H13"/>
    <mergeCell ref="A51:F51"/>
    <mergeCell ref="D10:F10"/>
    <mergeCell ref="A10:A12"/>
    <mergeCell ref="B10:B12"/>
    <mergeCell ref="A52:F52"/>
    <mergeCell ref="A44:F44"/>
    <mergeCell ref="A42:B42"/>
    <mergeCell ref="A41:B41"/>
    <mergeCell ref="A40:B40"/>
    <mergeCell ref="A45:F45"/>
    <mergeCell ref="A46:F46"/>
    <mergeCell ref="A47:F47"/>
    <mergeCell ref="A48:F48"/>
    <mergeCell ref="A49:F49"/>
    <mergeCell ref="A50:F50"/>
    <mergeCell ref="A7:F7"/>
    <mergeCell ref="A9:B9"/>
    <mergeCell ref="D9:F9"/>
    <mergeCell ref="D1:F1"/>
    <mergeCell ref="D2:F2"/>
    <mergeCell ref="D3:F3"/>
    <mergeCell ref="A4:F4"/>
    <mergeCell ref="A5:B5"/>
    <mergeCell ref="A6:F6"/>
  </mergeCells>
  <pageMargins left="1.1023622047244095" right="0.39370078740157483" top="0.78740157480314965" bottom="0.39370078740157483" header="0.31496062992125984" footer="0.31496062992125984"/>
  <pageSetup paperSize="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5"/>
  <sheetViews>
    <sheetView topLeftCell="A6" zoomScale="150" workbookViewId="0">
      <pane xSplit="2" ySplit="9" topLeftCell="Q114" activePane="bottomRight" state="frozen"/>
      <selection activeCell="A6" sqref="A6"/>
      <selection pane="topRight" activeCell="C6" sqref="C6"/>
      <selection pane="bottomLeft" activeCell="A15" sqref="A15"/>
      <selection pane="bottomRight" activeCell="S114" sqref="S114"/>
    </sheetView>
  </sheetViews>
  <sheetFormatPr defaultColWidth="9.140625" defaultRowHeight="15" outlineLevelRow="3"/>
  <cols>
    <col min="1" max="1" width="9.7109375" style="1" customWidth="1"/>
    <col min="2" max="2" width="32.5703125" style="20" customWidth="1"/>
    <col min="3" max="3" width="7.140625" style="1" customWidth="1"/>
    <col min="4" max="4" width="6.42578125" style="1" customWidth="1"/>
    <col min="5" max="5" width="5.7109375" style="1" customWidth="1"/>
    <col min="6" max="6" width="7.7109375" style="1" customWidth="1"/>
    <col min="7" max="7" width="7.85546875" style="1" customWidth="1"/>
    <col min="8" max="8" width="12.28515625" style="1" customWidth="1"/>
    <col min="9" max="9" width="10.28515625" style="1" customWidth="1"/>
    <col min="10" max="10" width="7.5703125" style="1" customWidth="1"/>
    <col min="11" max="11" width="5.7109375" style="1" customWidth="1"/>
    <col min="12" max="12" width="6.28515625" style="1" customWidth="1"/>
    <col min="13" max="13" width="5.5703125" style="1" customWidth="1"/>
    <col min="14" max="14" width="6.140625" style="1" customWidth="1"/>
    <col min="15" max="15" width="7.5703125" style="1" customWidth="1"/>
    <col min="16" max="16" width="6" style="1" customWidth="1"/>
    <col min="17" max="17" width="5.7109375" style="1" customWidth="1"/>
    <col min="18" max="18" width="5" style="1" customWidth="1"/>
    <col min="19" max="19" width="7.42578125" style="1" customWidth="1"/>
    <col min="20" max="20" width="7.140625" style="1" customWidth="1"/>
    <col min="21" max="21" width="7.5703125" style="1" customWidth="1"/>
    <col min="22" max="22" width="7.85546875" style="1" customWidth="1"/>
    <col min="23" max="27" width="9.140625" style="1"/>
    <col min="28" max="28" width="11.7109375" style="1" bestFit="1" customWidth="1"/>
    <col min="29" max="16384" width="9.140625" style="1"/>
  </cols>
  <sheetData>
    <row r="1" spans="1:28">
      <c r="S1" s="536" t="s">
        <v>36</v>
      </c>
      <c r="T1" s="536"/>
      <c r="U1" s="536"/>
      <c r="V1" s="536"/>
    </row>
    <row r="2" spans="1:28">
      <c r="S2" s="536" t="s">
        <v>33</v>
      </c>
      <c r="T2" s="536"/>
      <c r="U2" s="536"/>
      <c r="V2" s="536"/>
    </row>
    <row r="3" spans="1:28">
      <c r="S3" s="536" t="s">
        <v>35</v>
      </c>
      <c r="T3" s="536"/>
      <c r="U3" s="536"/>
      <c r="V3" s="536"/>
    </row>
    <row r="4" spans="1:28" ht="15" customHeight="1">
      <c r="A4" s="537" t="s">
        <v>350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</row>
    <row r="5" spans="1:28" s="82" customFormat="1" ht="25.15" customHeight="1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81"/>
      <c r="T5" s="81"/>
      <c r="U5" s="81"/>
      <c r="V5" s="81"/>
    </row>
    <row r="6" spans="1:28" ht="18.75">
      <c r="A6" s="535" t="s">
        <v>154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</row>
    <row r="7" spans="1:28" ht="18.75">
      <c r="A7" s="535" t="s">
        <v>410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</row>
    <row r="8" spans="1:28" ht="18.75">
      <c r="A8" s="534" t="s">
        <v>34</v>
      </c>
      <c r="B8" s="534"/>
      <c r="C8" s="534"/>
      <c r="D8" s="534"/>
      <c r="E8" s="534"/>
      <c r="F8" s="534"/>
      <c r="G8" s="534"/>
      <c r="H8" s="534"/>
      <c r="R8" s="535" t="s">
        <v>34</v>
      </c>
      <c r="S8" s="535"/>
      <c r="T8" s="535"/>
      <c r="U8" s="535"/>
      <c r="V8" s="535"/>
    </row>
    <row r="9" spans="1:28" ht="33.6" customHeight="1">
      <c r="A9" s="534" t="s">
        <v>155</v>
      </c>
      <c r="B9" s="534"/>
      <c r="C9" s="534"/>
      <c r="D9" s="534"/>
      <c r="E9" s="534"/>
      <c r="F9" s="534"/>
      <c r="G9" s="534"/>
      <c r="H9" s="534"/>
      <c r="R9" s="535" t="s">
        <v>378</v>
      </c>
      <c r="S9" s="535"/>
      <c r="T9" s="535"/>
      <c r="U9" s="535"/>
      <c r="V9" s="535"/>
    </row>
    <row r="10" spans="1:28" ht="24" customHeight="1">
      <c r="A10" s="534" t="s">
        <v>450</v>
      </c>
      <c r="B10" s="534"/>
      <c r="C10" s="534"/>
      <c r="D10" s="534"/>
      <c r="E10" s="534"/>
      <c r="F10" s="534"/>
      <c r="G10" s="534"/>
      <c r="H10" s="534"/>
      <c r="I10" s="312"/>
      <c r="R10" s="555" t="s">
        <v>449</v>
      </c>
      <c r="S10" s="555"/>
      <c r="T10" s="555"/>
      <c r="U10" s="555"/>
      <c r="V10" s="555"/>
    </row>
    <row r="11" spans="1:28" ht="21" customHeight="1" thickBot="1">
      <c r="A11" s="547"/>
      <c r="B11" s="547"/>
      <c r="C11" s="547"/>
      <c r="D11" s="547"/>
      <c r="E11" s="547"/>
      <c r="F11" s="547"/>
      <c r="G11" s="547"/>
      <c r="O11" s="312"/>
      <c r="S11" s="565"/>
      <c r="T11" s="565"/>
      <c r="U11" s="565"/>
      <c r="V11" s="565"/>
    </row>
    <row r="12" spans="1:28" ht="16.5" thickTop="1" thickBot="1">
      <c r="A12" s="560" t="s">
        <v>37</v>
      </c>
      <c r="B12" s="550" t="s">
        <v>38</v>
      </c>
      <c r="C12" s="550" t="s">
        <v>39</v>
      </c>
      <c r="D12" s="556" t="s">
        <v>40</v>
      </c>
      <c r="E12" s="557"/>
      <c r="F12" s="550" t="s">
        <v>41</v>
      </c>
      <c r="G12" s="550" t="s">
        <v>42</v>
      </c>
      <c r="H12" s="550" t="s">
        <v>206</v>
      </c>
      <c r="I12" s="550" t="s">
        <v>207</v>
      </c>
      <c r="J12" s="550" t="s">
        <v>44</v>
      </c>
      <c r="K12" s="548"/>
      <c r="L12" s="548"/>
      <c r="M12" s="548"/>
      <c r="N12" s="548"/>
      <c r="O12" s="548"/>
      <c r="P12" s="548"/>
      <c r="Q12" s="548"/>
      <c r="R12" s="549"/>
      <c r="S12" s="548"/>
      <c r="T12" s="548"/>
      <c r="U12" s="548"/>
      <c r="V12" s="552"/>
    </row>
    <row r="13" spans="1:28" ht="30" customHeight="1">
      <c r="A13" s="561"/>
      <c r="B13" s="563"/>
      <c r="C13" s="551"/>
      <c r="D13" s="558"/>
      <c r="E13" s="559"/>
      <c r="F13" s="563"/>
      <c r="G13" s="563"/>
      <c r="H13" s="551"/>
      <c r="I13" s="551"/>
      <c r="J13" s="551"/>
      <c r="K13" s="553" t="s">
        <v>46</v>
      </c>
      <c r="L13" s="554"/>
      <c r="M13" s="553" t="s">
        <v>47</v>
      </c>
      <c r="N13" s="554"/>
      <c r="O13" s="553" t="s">
        <v>48</v>
      </c>
      <c r="P13" s="554"/>
      <c r="Q13" s="553" t="s">
        <v>51</v>
      </c>
      <c r="R13" s="554"/>
      <c r="S13" s="2" t="s">
        <v>46</v>
      </c>
      <c r="T13" s="2" t="s">
        <v>47</v>
      </c>
      <c r="U13" s="2" t="s">
        <v>48</v>
      </c>
      <c r="V13" s="33" t="s">
        <v>52</v>
      </c>
    </row>
    <row r="14" spans="1:28" ht="15.75" thickBot="1">
      <c r="A14" s="562"/>
      <c r="B14" s="564"/>
      <c r="C14" s="3" t="s">
        <v>205</v>
      </c>
      <c r="D14" s="4" t="s">
        <v>49</v>
      </c>
      <c r="E14" s="5" t="s">
        <v>50</v>
      </c>
      <c r="F14" s="564"/>
      <c r="G14" s="564"/>
      <c r="H14" s="3" t="s">
        <v>43</v>
      </c>
      <c r="I14" s="3" t="s">
        <v>43</v>
      </c>
      <c r="J14" s="3" t="s">
        <v>43</v>
      </c>
      <c r="K14" s="4" t="s">
        <v>49</v>
      </c>
      <c r="L14" s="5" t="s">
        <v>50</v>
      </c>
      <c r="M14" s="4" t="s">
        <v>49</v>
      </c>
      <c r="N14" s="5" t="s">
        <v>50</v>
      </c>
      <c r="O14" s="4" t="s">
        <v>49</v>
      </c>
      <c r="P14" s="5" t="s">
        <v>50</v>
      </c>
      <c r="Q14" s="4" t="s">
        <v>49</v>
      </c>
      <c r="R14" s="5" t="s">
        <v>50</v>
      </c>
      <c r="S14" s="3" t="s">
        <v>43</v>
      </c>
      <c r="T14" s="3" t="s">
        <v>43</v>
      </c>
      <c r="U14" s="3" t="s">
        <v>43</v>
      </c>
      <c r="V14" s="60" t="s">
        <v>43</v>
      </c>
      <c r="W14" s="61"/>
      <c r="X14" s="61"/>
      <c r="Y14" s="61"/>
      <c r="Z14" s="61"/>
      <c r="AA14" s="61"/>
      <c r="AB14" s="61"/>
    </row>
    <row r="15" spans="1:28" s="11" customFormat="1" ht="15.75" thickBot="1">
      <c r="A15" s="90"/>
      <c r="B15" s="91" t="s">
        <v>53</v>
      </c>
      <c r="C15" s="92"/>
      <c r="D15" s="195">
        <f>SUM(D16,D126)</f>
        <v>10.68</v>
      </c>
      <c r="E15" s="196">
        <f>SUM(E16,E126)</f>
        <v>12.18</v>
      </c>
      <c r="F15" s="92"/>
      <c r="G15" s="92"/>
      <c r="H15" s="196">
        <f t="shared" ref="H15:P15" si="0">SUM(H16,H126)</f>
        <v>158.214</v>
      </c>
      <c r="I15" s="197">
        <f t="shared" si="0"/>
        <v>158.214</v>
      </c>
      <c r="J15" s="197">
        <f t="shared" si="0"/>
        <v>0</v>
      </c>
      <c r="K15" s="195">
        <f t="shared" si="0"/>
        <v>6.1599999999999993</v>
      </c>
      <c r="L15" s="196">
        <f t="shared" si="0"/>
        <v>0.7</v>
      </c>
      <c r="M15" s="195">
        <f t="shared" si="0"/>
        <v>4.88</v>
      </c>
      <c r="N15" s="196">
        <f t="shared" si="0"/>
        <v>0.94</v>
      </c>
      <c r="O15" s="195">
        <f t="shared" si="0"/>
        <v>0</v>
      </c>
      <c r="P15" s="196">
        <f t="shared" si="0"/>
        <v>10.54</v>
      </c>
      <c r="Q15" s="195">
        <f t="shared" ref="Q15:R19" si="1">SUM(O15,M15,K15,)</f>
        <v>11.04</v>
      </c>
      <c r="R15" s="195">
        <f t="shared" si="1"/>
        <v>12.179999999999998</v>
      </c>
      <c r="S15" s="197">
        <f>SUM(S16,S126)</f>
        <v>59.009631999999996</v>
      </c>
      <c r="T15" s="197">
        <f>SUM(T16,T126)</f>
        <v>57.086999999999989</v>
      </c>
      <c r="U15" s="197">
        <f>SUM(U16,U126)</f>
        <v>79.564999999999998</v>
      </c>
      <c r="V15" s="198">
        <f t="shared" ref="V15:V33" si="2">SUM(S15:U15)</f>
        <v>195.661632</v>
      </c>
      <c r="W15" s="57"/>
      <c r="X15" s="86"/>
      <c r="Y15" s="86"/>
      <c r="Z15" s="86"/>
      <c r="AA15" s="57"/>
      <c r="AB15" s="86"/>
    </row>
    <row r="16" spans="1:28" s="11" customFormat="1" ht="25.15" customHeight="1" thickBot="1">
      <c r="A16" s="199">
        <v>1</v>
      </c>
      <c r="B16" s="94" t="s">
        <v>67</v>
      </c>
      <c r="C16" s="96"/>
      <c r="D16" s="200">
        <f>SUM(D17,D71,D73,D75,D77,D79,D81,D124)</f>
        <v>10.43</v>
      </c>
      <c r="E16" s="201">
        <f>SUM(E17,E71,E73,E75,E77,E79,E81,E124)</f>
        <v>9.6</v>
      </c>
      <c r="F16" s="96"/>
      <c r="G16" s="96"/>
      <c r="H16" s="201">
        <f t="shared" ref="H16:P16" si="3">SUM(H17,H71,H73,H75,H77,H79,H81,H124)</f>
        <v>132.60399999999998</v>
      </c>
      <c r="I16" s="97">
        <f t="shared" si="3"/>
        <v>132.60399999999998</v>
      </c>
      <c r="J16" s="97">
        <f t="shared" si="3"/>
        <v>0</v>
      </c>
      <c r="K16" s="200">
        <f t="shared" si="3"/>
        <v>6.1599999999999993</v>
      </c>
      <c r="L16" s="201">
        <f t="shared" si="3"/>
        <v>0</v>
      </c>
      <c r="M16" s="200">
        <f t="shared" si="3"/>
        <v>4.63</v>
      </c>
      <c r="N16" s="201">
        <f t="shared" si="3"/>
        <v>0</v>
      </c>
      <c r="O16" s="200">
        <f t="shared" si="3"/>
        <v>0</v>
      </c>
      <c r="P16" s="201">
        <f t="shared" si="3"/>
        <v>9.6</v>
      </c>
      <c r="Q16" s="195">
        <f t="shared" si="1"/>
        <v>10.79</v>
      </c>
      <c r="R16" s="195">
        <f t="shared" si="1"/>
        <v>9.6</v>
      </c>
      <c r="S16" s="97">
        <f>SUM(S17,S71,S73,S75,S77,S79,S81,S124)</f>
        <v>53.209631999999999</v>
      </c>
      <c r="T16" s="97">
        <f>SUM(T17,T71,T73,T75,T77,T79,T81,T124)</f>
        <v>37.096999999999994</v>
      </c>
      <c r="U16" s="97">
        <f>SUM(U17,U71,U73,U75,U77,U79,U81,U124)</f>
        <v>73.795000000000002</v>
      </c>
      <c r="V16" s="202">
        <f t="shared" si="2"/>
        <v>164.101632</v>
      </c>
      <c r="W16" s="57"/>
      <c r="X16" s="86"/>
      <c r="Y16" s="57"/>
      <c r="Z16" s="57"/>
      <c r="AA16" s="57"/>
      <c r="AB16" s="57"/>
    </row>
    <row r="17" spans="1:28" s="11" customFormat="1" ht="34.15" customHeight="1" thickBot="1">
      <c r="A17" s="168" t="s">
        <v>55</v>
      </c>
      <c r="B17" s="100" t="s">
        <v>108</v>
      </c>
      <c r="C17" s="101"/>
      <c r="D17" s="203">
        <f>SUM(D18,)</f>
        <v>10.43</v>
      </c>
      <c r="E17" s="204">
        <f>SUM(E18,)</f>
        <v>9.6</v>
      </c>
      <c r="F17" s="162"/>
      <c r="G17" s="162"/>
      <c r="H17" s="204">
        <f>SUM(H18,)</f>
        <v>111.81699999999998</v>
      </c>
      <c r="I17" s="163">
        <f t="shared" ref="I17:P17" si="4">SUM(I18,)</f>
        <v>111.81699999999998</v>
      </c>
      <c r="J17" s="163">
        <f t="shared" si="4"/>
        <v>0</v>
      </c>
      <c r="K17" s="203">
        <f t="shared" si="4"/>
        <v>6.1599999999999993</v>
      </c>
      <c r="L17" s="204">
        <f t="shared" si="4"/>
        <v>0</v>
      </c>
      <c r="M17" s="203">
        <f t="shared" si="4"/>
        <v>4.63</v>
      </c>
      <c r="N17" s="204">
        <f t="shared" si="4"/>
        <v>0</v>
      </c>
      <c r="O17" s="203">
        <f t="shared" si="4"/>
        <v>0</v>
      </c>
      <c r="P17" s="204">
        <f t="shared" si="4"/>
        <v>9.6</v>
      </c>
      <c r="Q17" s="195">
        <f t="shared" si="1"/>
        <v>10.79</v>
      </c>
      <c r="R17" s="195">
        <f t="shared" si="1"/>
        <v>9.6</v>
      </c>
      <c r="S17" s="163">
        <f>SUM(S18,)</f>
        <v>37.85</v>
      </c>
      <c r="T17" s="163">
        <f>SUM(T18,)</f>
        <v>29.049999999999997</v>
      </c>
      <c r="U17" s="163">
        <f>SUM(U18,)</f>
        <v>72.430000000000007</v>
      </c>
      <c r="V17" s="202">
        <f t="shared" si="2"/>
        <v>139.33000000000001</v>
      </c>
      <c r="W17" s="57"/>
      <c r="X17" s="57"/>
      <c r="Y17" s="57"/>
      <c r="Z17" s="57"/>
      <c r="AA17" s="57"/>
      <c r="AB17" s="57"/>
    </row>
    <row r="18" spans="1:28" s="11" customFormat="1" ht="25.15" customHeight="1" thickBot="1">
      <c r="A18" s="205" t="s">
        <v>60</v>
      </c>
      <c r="B18" s="206" t="s">
        <v>68</v>
      </c>
      <c r="C18" s="106"/>
      <c r="D18" s="207">
        <f>SUM(D19,D39)</f>
        <v>10.43</v>
      </c>
      <c r="E18" s="208">
        <f>SUM(E19,E39)</f>
        <v>9.6</v>
      </c>
      <c r="F18" s="209"/>
      <c r="G18" s="209"/>
      <c r="H18" s="208">
        <f t="shared" ref="H18:P18" si="5">SUM(H19,H39)</f>
        <v>111.81699999999998</v>
      </c>
      <c r="I18" s="210">
        <f t="shared" si="5"/>
        <v>111.81699999999998</v>
      </c>
      <c r="J18" s="210">
        <f t="shared" si="5"/>
        <v>0</v>
      </c>
      <c r="K18" s="207">
        <f t="shared" si="5"/>
        <v>6.1599999999999993</v>
      </c>
      <c r="L18" s="208">
        <f t="shared" si="5"/>
        <v>0</v>
      </c>
      <c r="M18" s="207">
        <f t="shared" si="5"/>
        <v>4.63</v>
      </c>
      <c r="N18" s="208">
        <f t="shared" si="5"/>
        <v>0</v>
      </c>
      <c r="O18" s="207">
        <f t="shared" si="5"/>
        <v>0</v>
      </c>
      <c r="P18" s="208">
        <f t="shared" si="5"/>
        <v>9.6</v>
      </c>
      <c r="Q18" s="195">
        <f t="shared" si="1"/>
        <v>10.79</v>
      </c>
      <c r="R18" s="195">
        <f t="shared" si="1"/>
        <v>9.6</v>
      </c>
      <c r="S18" s="210">
        <f>SUM(S19,S39)</f>
        <v>37.85</v>
      </c>
      <c r="T18" s="210">
        <f>SUM(T19,T39)</f>
        <v>29.049999999999997</v>
      </c>
      <c r="U18" s="210">
        <f>SUM(U19,U39)</f>
        <v>72.430000000000007</v>
      </c>
      <c r="V18" s="202">
        <f t="shared" si="2"/>
        <v>139.33000000000001</v>
      </c>
      <c r="W18" s="57"/>
      <c r="X18" s="86"/>
      <c r="Y18" s="57"/>
      <c r="Z18" s="57"/>
      <c r="AA18" s="57"/>
      <c r="AB18" s="57"/>
    </row>
    <row r="19" spans="1:28" s="11" customFormat="1" ht="25.15" customHeight="1" thickBot="1">
      <c r="A19" s="211" t="s">
        <v>94</v>
      </c>
      <c r="B19" s="212" t="s">
        <v>69</v>
      </c>
      <c r="C19" s="111"/>
      <c r="D19" s="213">
        <f>SUM(D20,D29,)</f>
        <v>0</v>
      </c>
      <c r="E19" s="214">
        <f>SUM(E20,E29,)</f>
        <v>9.6</v>
      </c>
      <c r="F19" s="155"/>
      <c r="G19" s="155"/>
      <c r="H19" s="214">
        <f t="shared" ref="H19:P19" si="6">SUM(H20,H29,)</f>
        <v>34.32</v>
      </c>
      <c r="I19" s="156">
        <f t="shared" si="6"/>
        <v>34.32</v>
      </c>
      <c r="J19" s="156">
        <f t="shared" si="6"/>
        <v>0</v>
      </c>
      <c r="K19" s="213">
        <f t="shared" si="6"/>
        <v>0</v>
      </c>
      <c r="L19" s="214">
        <f t="shared" si="6"/>
        <v>0</v>
      </c>
      <c r="M19" s="213">
        <f t="shared" si="6"/>
        <v>0</v>
      </c>
      <c r="N19" s="214">
        <f t="shared" si="6"/>
        <v>0</v>
      </c>
      <c r="O19" s="213">
        <f t="shared" si="6"/>
        <v>0</v>
      </c>
      <c r="P19" s="214">
        <f t="shared" si="6"/>
        <v>9.6</v>
      </c>
      <c r="Q19" s="195">
        <f t="shared" si="1"/>
        <v>0</v>
      </c>
      <c r="R19" s="195">
        <f t="shared" si="1"/>
        <v>9.6</v>
      </c>
      <c r="S19" s="156">
        <f>SUM(S20,S29,)</f>
        <v>0</v>
      </c>
      <c r="T19" s="156">
        <f>SUM(T20,T29,)</f>
        <v>0</v>
      </c>
      <c r="U19" s="156">
        <f>SUM(U20,U29,)</f>
        <v>44.6</v>
      </c>
      <c r="V19" s="202">
        <f t="shared" si="2"/>
        <v>44.6</v>
      </c>
      <c r="W19" s="57"/>
      <c r="X19" s="57"/>
      <c r="Y19" s="57"/>
      <c r="Z19" s="57"/>
      <c r="AA19" s="57"/>
      <c r="AB19" s="57"/>
    </row>
    <row r="20" spans="1:28" s="11" customFormat="1" ht="25.15" customHeight="1" thickBot="1">
      <c r="A20" s="215" t="s">
        <v>95</v>
      </c>
      <c r="B20" s="216" t="s">
        <v>156</v>
      </c>
      <c r="C20" s="116"/>
      <c r="D20" s="217">
        <f>SUM(D21,D23,D25,D27)</f>
        <v>0</v>
      </c>
      <c r="E20" s="218">
        <f>SUM(E21,E23,E25,E27)</f>
        <v>0</v>
      </c>
      <c r="F20" s="219"/>
      <c r="G20" s="219"/>
      <c r="H20" s="218">
        <f t="shared" ref="H20:P20" si="7">SUM(H21,H23,H25,H27)</f>
        <v>0</v>
      </c>
      <c r="I20" s="185">
        <f t="shared" si="7"/>
        <v>0</v>
      </c>
      <c r="J20" s="185">
        <f t="shared" si="7"/>
        <v>0</v>
      </c>
      <c r="K20" s="217">
        <f t="shared" si="7"/>
        <v>0</v>
      </c>
      <c r="L20" s="218">
        <f t="shared" si="7"/>
        <v>0</v>
      </c>
      <c r="M20" s="217">
        <f t="shared" si="7"/>
        <v>0</v>
      </c>
      <c r="N20" s="218">
        <f t="shared" si="7"/>
        <v>0</v>
      </c>
      <c r="O20" s="217">
        <f t="shared" si="7"/>
        <v>0</v>
      </c>
      <c r="P20" s="218">
        <f t="shared" si="7"/>
        <v>0</v>
      </c>
      <c r="Q20" s="195">
        <f t="shared" ref="Q20:Q23" si="8">SUM(O20,M20,K20,)</f>
        <v>0</v>
      </c>
      <c r="R20" s="195">
        <f t="shared" ref="R20:R23" si="9">SUM(P20,N20,L20,)</f>
        <v>0</v>
      </c>
      <c r="S20" s="185">
        <f>SUM(S21,S23,S25,S27)</f>
        <v>0</v>
      </c>
      <c r="T20" s="185">
        <f>SUM(T21,T23,T25,T27)</f>
        <v>0</v>
      </c>
      <c r="U20" s="185">
        <f>SUM(U21,U23,U25,U27)</f>
        <v>0</v>
      </c>
      <c r="V20" s="202">
        <f t="shared" si="2"/>
        <v>0</v>
      </c>
      <c r="W20" s="57"/>
      <c r="X20" s="57"/>
      <c r="Y20" s="57"/>
      <c r="Z20" s="57"/>
      <c r="AA20" s="57"/>
      <c r="AB20" s="57"/>
    </row>
    <row r="21" spans="1:28" s="11" customFormat="1" ht="25.15" customHeight="1" outlineLevel="1" thickBot="1">
      <c r="A21" s="220" t="s">
        <v>96</v>
      </c>
      <c r="B21" s="221" t="s">
        <v>71</v>
      </c>
      <c r="C21" s="122"/>
      <c r="D21" s="222">
        <f>SUM(D22:D22)</f>
        <v>0</v>
      </c>
      <c r="E21" s="223">
        <f>SUM(E22:E22)</f>
        <v>0</v>
      </c>
      <c r="F21" s="158"/>
      <c r="G21" s="158"/>
      <c r="H21" s="223">
        <f t="shared" ref="H21:P21" si="10">SUM(H22:H22)</f>
        <v>0</v>
      </c>
      <c r="I21" s="159">
        <f t="shared" si="10"/>
        <v>0</v>
      </c>
      <c r="J21" s="159">
        <f t="shared" si="10"/>
        <v>0</v>
      </c>
      <c r="K21" s="222">
        <f t="shared" si="10"/>
        <v>0</v>
      </c>
      <c r="L21" s="223">
        <f t="shared" si="10"/>
        <v>0</v>
      </c>
      <c r="M21" s="222">
        <f t="shared" si="10"/>
        <v>0</v>
      </c>
      <c r="N21" s="223">
        <f t="shared" si="10"/>
        <v>0</v>
      </c>
      <c r="O21" s="222">
        <f t="shared" si="10"/>
        <v>0</v>
      </c>
      <c r="P21" s="223">
        <f t="shared" si="10"/>
        <v>0</v>
      </c>
      <c r="Q21" s="195">
        <f t="shared" si="8"/>
        <v>0</v>
      </c>
      <c r="R21" s="195">
        <f t="shared" si="9"/>
        <v>0</v>
      </c>
      <c r="S21" s="159">
        <f>SUM(S22:S22)</f>
        <v>0</v>
      </c>
      <c r="T21" s="159">
        <f>SUM(T22:T22)</f>
        <v>0</v>
      </c>
      <c r="U21" s="159">
        <f>SUM(U22:U22)</f>
        <v>0</v>
      </c>
      <c r="V21" s="224">
        <f t="shared" si="2"/>
        <v>0</v>
      </c>
      <c r="W21" s="57"/>
      <c r="X21" s="57"/>
      <c r="Y21" s="57"/>
      <c r="Z21" s="57"/>
      <c r="AA21" s="57"/>
      <c r="AB21" s="57"/>
    </row>
    <row r="22" spans="1:28" s="15" customFormat="1" ht="25.15" customHeight="1" outlineLevel="1" thickBot="1">
      <c r="A22" s="171" t="s">
        <v>270</v>
      </c>
      <c r="B22" s="225" t="s">
        <v>347</v>
      </c>
      <c r="C22" s="128"/>
      <c r="D22" s="146"/>
      <c r="E22" s="147"/>
      <c r="F22" s="144"/>
      <c r="G22" s="144"/>
      <c r="H22" s="149"/>
      <c r="I22" s="149"/>
      <c r="J22" s="149"/>
      <c r="K22" s="146"/>
      <c r="L22" s="147"/>
      <c r="M22" s="146"/>
      <c r="N22" s="147"/>
      <c r="O22" s="146"/>
      <c r="P22" s="147"/>
      <c r="Q22" s="195">
        <f t="shared" si="8"/>
        <v>0</v>
      </c>
      <c r="R22" s="195">
        <f t="shared" si="9"/>
        <v>0</v>
      </c>
      <c r="S22" s="149"/>
      <c r="T22" s="149"/>
      <c r="U22" s="149"/>
      <c r="V22" s="224">
        <f t="shared" si="2"/>
        <v>0</v>
      </c>
      <c r="W22" s="62"/>
      <c r="X22" s="62"/>
      <c r="Y22" s="62"/>
      <c r="Z22" s="62"/>
      <c r="AA22" s="62"/>
      <c r="AB22" s="62"/>
    </row>
    <row r="23" spans="1:28" s="11" customFormat="1" ht="25.15" customHeight="1" outlineLevel="1" thickBot="1">
      <c r="A23" s="220" t="s">
        <v>97</v>
      </c>
      <c r="B23" s="221" t="s">
        <v>72</v>
      </c>
      <c r="C23" s="122"/>
      <c r="D23" s="222">
        <f>SUM(D24:D24)</f>
        <v>0</v>
      </c>
      <c r="E23" s="223">
        <f>SUM(E24:E24)</f>
        <v>0</v>
      </c>
      <c r="F23" s="158"/>
      <c r="G23" s="158"/>
      <c r="H23" s="223">
        <f t="shared" ref="H23:P23" si="11">SUM(H24:H24)</f>
        <v>0</v>
      </c>
      <c r="I23" s="159">
        <f t="shared" si="11"/>
        <v>0</v>
      </c>
      <c r="J23" s="159">
        <f t="shared" si="11"/>
        <v>0</v>
      </c>
      <c r="K23" s="222">
        <f t="shared" si="11"/>
        <v>0</v>
      </c>
      <c r="L23" s="223">
        <f t="shared" si="11"/>
        <v>0</v>
      </c>
      <c r="M23" s="222">
        <f t="shared" si="11"/>
        <v>0</v>
      </c>
      <c r="N23" s="223">
        <f t="shared" si="11"/>
        <v>0</v>
      </c>
      <c r="O23" s="222">
        <f t="shared" si="11"/>
        <v>0</v>
      </c>
      <c r="P23" s="223">
        <f t="shared" si="11"/>
        <v>0</v>
      </c>
      <c r="Q23" s="195">
        <f t="shared" si="8"/>
        <v>0</v>
      </c>
      <c r="R23" s="195">
        <f t="shared" si="9"/>
        <v>0</v>
      </c>
      <c r="S23" s="159">
        <f>SUM(S24:S24)</f>
        <v>0</v>
      </c>
      <c r="T23" s="159">
        <f>SUM(T24:T24)</f>
        <v>0</v>
      </c>
      <c r="U23" s="159">
        <f>SUM(U24:U24)</f>
        <v>0</v>
      </c>
      <c r="V23" s="224">
        <f t="shared" si="2"/>
        <v>0</v>
      </c>
      <c r="W23" s="57"/>
      <c r="X23" s="57"/>
      <c r="Y23" s="86"/>
      <c r="Z23" s="57"/>
      <c r="AA23" s="57"/>
      <c r="AB23" s="57"/>
    </row>
    <row r="24" spans="1:28" s="11" customFormat="1" ht="25.15" customHeight="1" outlineLevel="1" thickBot="1">
      <c r="A24" s="171" t="s">
        <v>271</v>
      </c>
      <c r="B24" s="225" t="s">
        <v>347</v>
      </c>
      <c r="C24" s="128"/>
      <c r="D24" s="146"/>
      <c r="E24" s="147"/>
      <c r="F24" s="144"/>
      <c r="G24" s="144"/>
      <c r="H24" s="149"/>
      <c r="I24" s="149"/>
      <c r="J24" s="149"/>
      <c r="K24" s="146"/>
      <c r="L24" s="147"/>
      <c r="M24" s="146"/>
      <c r="N24" s="147"/>
      <c r="O24" s="146"/>
      <c r="P24" s="147"/>
      <c r="Q24" s="195">
        <f t="shared" ref="Q24:Q31" si="12">SUM(O24,M24,K24,)</f>
        <v>0</v>
      </c>
      <c r="R24" s="195">
        <f t="shared" ref="R24:R31" si="13">SUM(P24,N24,L24,)</f>
        <v>0</v>
      </c>
      <c r="S24" s="149"/>
      <c r="T24" s="149"/>
      <c r="U24" s="149"/>
      <c r="V24" s="224">
        <f t="shared" si="2"/>
        <v>0</v>
      </c>
      <c r="W24" s="57"/>
      <c r="X24" s="57"/>
      <c r="Y24" s="57"/>
      <c r="Z24" s="57"/>
      <c r="AA24" s="57"/>
      <c r="AB24" s="57"/>
    </row>
    <row r="25" spans="1:28" s="11" customFormat="1" ht="25.15" customHeight="1" thickBot="1">
      <c r="A25" s="220" t="s">
        <v>98</v>
      </c>
      <c r="B25" s="221" t="s">
        <v>73</v>
      </c>
      <c r="C25" s="122"/>
      <c r="D25" s="222">
        <f>SUM(D26:D26)</f>
        <v>0</v>
      </c>
      <c r="E25" s="223">
        <f>SUM(E26:E26)</f>
        <v>0</v>
      </c>
      <c r="F25" s="158"/>
      <c r="G25" s="158"/>
      <c r="H25" s="223">
        <f t="shared" ref="H25:P25" si="14">SUM(H26:H26)</f>
        <v>0</v>
      </c>
      <c r="I25" s="159">
        <f t="shared" si="14"/>
        <v>0</v>
      </c>
      <c r="J25" s="159">
        <f t="shared" si="14"/>
        <v>0</v>
      </c>
      <c r="K25" s="222">
        <f t="shared" si="14"/>
        <v>0</v>
      </c>
      <c r="L25" s="223">
        <f t="shared" si="14"/>
        <v>0</v>
      </c>
      <c r="M25" s="222">
        <f t="shared" si="14"/>
        <v>0</v>
      </c>
      <c r="N25" s="223">
        <f t="shared" si="14"/>
        <v>0</v>
      </c>
      <c r="O25" s="222">
        <f t="shared" si="14"/>
        <v>0</v>
      </c>
      <c r="P25" s="223">
        <f t="shared" si="14"/>
        <v>0</v>
      </c>
      <c r="Q25" s="195">
        <f t="shared" si="12"/>
        <v>0</v>
      </c>
      <c r="R25" s="195">
        <f t="shared" si="13"/>
        <v>0</v>
      </c>
      <c r="S25" s="223">
        <f>SUM(S26:S26)</f>
        <v>0</v>
      </c>
      <c r="T25" s="223">
        <f>SUM(T26:T26)</f>
        <v>0</v>
      </c>
      <c r="U25" s="223">
        <f>SUM(U26:U26)</f>
        <v>0</v>
      </c>
      <c r="V25" s="224">
        <f t="shared" si="2"/>
        <v>0</v>
      </c>
      <c r="W25" s="57"/>
      <c r="X25" s="57"/>
      <c r="Y25" s="57"/>
      <c r="Z25" s="57"/>
      <c r="AA25" s="57"/>
      <c r="AB25" s="57"/>
    </row>
    <row r="26" spans="1:28" s="11" customFormat="1" ht="25.15" customHeight="1" outlineLevel="1" thickBot="1">
      <c r="A26" s="171" t="s">
        <v>272</v>
      </c>
      <c r="B26" s="225" t="s">
        <v>347</v>
      </c>
      <c r="C26" s="128"/>
      <c r="D26" s="146"/>
      <c r="E26" s="147"/>
      <c r="F26" s="144"/>
      <c r="G26" s="144"/>
      <c r="H26" s="149"/>
      <c r="I26" s="149"/>
      <c r="J26" s="149"/>
      <c r="K26" s="146"/>
      <c r="L26" s="147"/>
      <c r="M26" s="146"/>
      <c r="N26" s="147"/>
      <c r="O26" s="146"/>
      <c r="P26" s="147"/>
      <c r="Q26" s="195">
        <f t="shared" si="12"/>
        <v>0</v>
      </c>
      <c r="R26" s="195">
        <f t="shared" si="13"/>
        <v>0</v>
      </c>
      <c r="S26" s="149"/>
      <c r="T26" s="149"/>
      <c r="U26" s="149"/>
      <c r="V26" s="224">
        <f t="shared" si="2"/>
        <v>0</v>
      </c>
      <c r="W26" s="57"/>
      <c r="X26" s="57"/>
      <c r="Y26" s="57"/>
      <c r="Z26" s="57"/>
      <c r="AA26" s="57"/>
      <c r="AB26" s="57"/>
    </row>
    <row r="27" spans="1:28" s="11" customFormat="1" ht="25.15" customHeight="1" outlineLevel="1" thickBot="1">
      <c r="A27" s="220" t="s">
        <v>99</v>
      </c>
      <c r="B27" s="221" t="s">
        <v>74</v>
      </c>
      <c r="C27" s="122"/>
      <c r="D27" s="222">
        <f>SUM(D28:D28)</f>
        <v>0</v>
      </c>
      <c r="E27" s="223">
        <f>SUM(E28:E28)</f>
        <v>0</v>
      </c>
      <c r="F27" s="158"/>
      <c r="G27" s="158"/>
      <c r="H27" s="223">
        <f t="shared" ref="H27:P27" si="15">SUM(H28:H28)</f>
        <v>0</v>
      </c>
      <c r="I27" s="159">
        <f t="shared" si="15"/>
        <v>0</v>
      </c>
      <c r="J27" s="159">
        <f t="shared" si="15"/>
        <v>0</v>
      </c>
      <c r="K27" s="222">
        <f t="shared" si="15"/>
        <v>0</v>
      </c>
      <c r="L27" s="223">
        <f t="shared" si="15"/>
        <v>0</v>
      </c>
      <c r="M27" s="222">
        <f t="shared" si="15"/>
        <v>0</v>
      </c>
      <c r="N27" s="223">
        <f t="shared" si="15"/>
        <v>0</v>
      </c>
      <c r="O27" s="222">
        <f t="shared" si="15"/>
        <v>0</v>
      </c>
      <c r="P27" s="223">
        <f t="shared" si="15"/>
        <v>0</v>
      </c>
      <c r="Q27" s="195">
        <f t="shared" si="12"/>
        <v>0</v>
      </c>
      <c r="R27" s="195">
        <f t="shared" si="13"/>
        <v>0</v>
      </c>
      <c r="S27" s="159">
        <f>SUM(S28:S28)</f>
        <v>0</v>
      </c>
      <c r="T27" s="159">
        <f>SUM(T28:T28)</f>
        <v>0</v>
      </c>
      <c r="U27" s="159">
        <f>SUM(U28:U28)</f>
        <v>0</v>
      </c>
      <c r="V27" s="224">
        <f t="shared" si="2"/>
        <v>0</v>
      </c>
      <c r="W27" s="57"/>
      <c r="X27" s="57"/>
      <c r="Y27" s="57"/>
      <c r="Z27" s="57"/>
      <c r="AA27" s="57"/>
      <c r="AB27" s="57"/>
    </row>
    <row r="28" spans="1:28" s="11" customFormat="1" ht="25.15" customHeight="1" outlineLevel="1" thickBot="1">
      <c r="A28" s="171" t="s">
        <v>273</v>
      </c>
      <c r="B28" s="225" t="s">
        <v>347</v>
      </c>
      <c r="C28" s="128"/>
      <c r="D28" s="146"/>
      <c r="E28" s="147"/>
      <c r="F28" s="144"/>
      <c r="G28" s="144"/>
      <c r="H28" s="149"/>
      <c r="I28" s="149"/>
      <c r="J28" s="149"/>
      <c r="K28" s="146"/>
      <c r="L28" s="147"/>
      <c r="M28" s="146"/>
      <c r="N28" s="147"/>
      <c r="O28" s="146"/>
      <c r="P28" s="147"/>
      <c r="Q28" s="195">
        <f t="shared" si="12"/>
        <v>0</v>
      </c>
      <c r="R28" s="195">
        <f t="shared" si="13"/>
        <v>0</v>
      </c>
      <c r="S28" s="149"/>
      <c r="T28" s="149"/>
      <c r="U28" s="149"/>
      <c r="V28" s="224">
        <f t="shared" si="2"/>
        <v>0</v>
      </c>
      <c r="W28" s="57"/>
      <c r="X28" s="57"/>
      <c r="Y28" s="57"/>
      <c r="Z28" s="57"/>
      <c r="AA28" s="57"/>
      <c r="AB28" s="57"/>
    </row>
    <row r="29" spans="1:28" s="11" customFormat="1" ht="25.15" customHeight="1" outlineLevel="1" thickBot="1">
      <c r="A29" s="215" t="s">
        <v>100</v>
      </c>
      <c r="B29" s="226" t="s">
        <v>157</v>
      </c>
      <c r="C29" s="116"/>
      <c r="D29" s="217">
        <f>SUM(D30,D32,D34,D37)</f>
        <v>0</v>
      </c>
      <c r="E29" s="218">
        <f>SUM(E30,E32,E34,E37)</f>
        <v>9.6</v>
      </c>
      <c r="F29" s="219"/>
      <c r="G29" s="219"/>
      <c r="H29" s="218">
        <f t="shared" ref="H29:P29" si="16">SUM(H30,H32,H34,H37)</f>
        <v>34.32</v>
      </c>
      <c r="I29" s="185">
        <f t="shared" si="16"/>
        <v>34.32</v>
      </c>
      <c r="J29" s="185">
        <f t="shared" si="16"/>
        <v>0</v>
      </c>
      <c r="K29" s="217">
        <f t="shared" si="16"/>
        <v>0</v>
      </c>
      <c r="L29" s="218">
        <f t="shared" si="16"/>
        <v>0</v>
      </c>
      <c r="M29" s="217">
        <f t="shared" si="16"/>
        <v>0</v>
      </c>
      <c r="N29" s="218">
        <f t="shared" si="16"/>
        <v>0</v>
      </c>
      <c r="O29" s="217">
        <f t="shared" si="16"/>
        <v>0</v>
      </c>
      <c r="P29" s="218">
        <f t="shared" si="16"/>
        <v>9.6</v>
      </c>
      <c r="Q29" s="195">
        <f t="shared" si="12"/>
        <v>0</v>
      </c>
      <c r="R29" s="195">
        <f t="shared" si="13"/>
        <v>9.6</v>
      </c>
      <c r="S29" s="185">
        <f>SUM(S30,S32,S34,S37)</f>
        <v>0</v>
      </c>
      <c r="T29" s="185">
        <f>SUM(T30,T32,T34,T37)</f>
        <v>0</v>
      </c>
      <c r="U29" s="185">
        <f>SUM(U30,U32,U34,U37)</f>
        <v>44.6</v>
      </c>
      <c r="V29" s="224">
        <f t="shared" si="2"/>
        <v>44.6</v>
      </c>
      <c r="W29" s="57"/>
      <c r="X29" s="57"/>
      <c r="Y29" s="57"/>
      <c r="Z29" s="57"/>
      <c r="AA29" s="57"/>
      <c r="AB29" s="57"/>
    </row>
    <row r="30" spans="1:28" s="11" customFormat="1" ht="25.15" customHeight="1" outlineLevel="1" thickBot="1">
      <c r="A30" s="220" t="s">
        <v>101</v>
      </c>
      <c r="B30" s="221" t="s">
        <v>76</v>
      </c>
      <c r="C30" s="122"/>
      <c r="D30" s="222">
        <f>SUM(D31:D31)</f>
        <v>0</v>
      </c>
      <c r="E30" s="223">
        <f>SUM(E31:E31)</f>
        <v>0</v>
      </c>
      <c r="F30" s="158"/>
      <c r="G30" s="158"/>
      <c r="H30" s="223">
        <f t="shared" ref="H30:P30" si="17">SUM(H31:H31)</f>
        <v>0</v>
      </c>
      <c r="I30" s="159">
        <f t="shared" si="17"/>
        <v>0</v>
      </c>
      <c r="J30" s="159">
        <f t="shared" si="17"/>
        <v>0</v>
      </c>
      <c r="K30" s="222">
        <f t="shared" si="17"/>
        <v>0</v>
      </c>
      <c r="L30" s="223">
        <f t="shared" si="17"/>
        <v>0</v>
      </c>
      <c r="M30" s="222">
        <f t="shared" si="17"/>
        <v>0</v>
      </c>
      <c r="N30" s="223">
        <f t="shared" si="17"/>
        <v>0</v>
      </c>
      <c r="O30" s="222">
        <f t="shared" si="17"/>
        <v>0</v>
      </c>
      <c r="P30" s="223">
        <f t="shared" si="17"/>
        <v>0</v>
      </c>
      <c r="Q30" s="195">
        <f t="shared" si="12"/>
        <v>0</v>
      </c>
      <c r="R30" s="195">
        <f t="shared" si="13"/>
        <v>0</v>
      </c>
      <c r="S30" s="159">
        <f>SUM(S31:S31)</f>
        <v>0</v>
      </c>
      <c r="T30" s="159">
        <f>SUM(T31:T31)</f>
        <v>0</v>
      </c>
      <c r="U30" s="159">
        <f>SUM(U31:U31)</f>
        <v>0</v>
      </c>
      <c r="V30" s="224">
        <f t="shared" si="2"/>
        <v>0</v>
      </c>
      <c r="W30" s="57"/>
      <c r="X30" s="57"/>
      <c r="Y30" s="57"/>
      <c r="Z30" s="57"/>
      <c r="AA30" s="57"/>
      <c r="AB30" s="57"/>
    </row>
    <row r="31" spans="1:28" s="11" customFormat="1" ht="25.15" customHeight="1" outlineLevel="1" thickBot="1">
      <c r="A31" s="171" t="s">
        <v>274</v>
      </c>
      <c r="B31" s="225" t="s">
        <v>347</v>
      </c>
      <c r="C31" s="128"/>
      <c r="D31" s="146"/>
      <c r="E31" s="147"/>
      <c r="F31" s="144"/>
      <c r="G31" s="144"/>
      <c r="H31" s="149"/>
      <c r="I31" s="149"/>
      <c r="J31" s="149"/>
      <c r="K31" s="146"/>
      <c r="L31" s="147"/>
      <c r="M31" s="146"/>
      <c r="N31" s="147"/>
      <c r="O31" s="146"/>
      <c r="P31" s="147"/>
      <c r="Q31" s="195">
        <f t="shared" si="12"/>
        <v>0</v>
      </c>
      <c r="R31" s="195">
        <f t="shared" si="13"/>
        <v>0</v>
      </c>
      <c r="S31" s="149"/>
      <c r="T31" s="149"/>
      <c r="U31" s="149"/>
      <c r="V31" s="224">
        <f t="shared" si="2"/>
        <v>0</v>
      </c>
      <c r="W31" s="57"/>
      <c r="X31" s="57"/>
      <c r="Y31" s="57"/>
      <c r="Z31" s="57"/>
      <c r="AA31" s="57"/>
      <c r="AB31" s="57"/>
    </row>
    <row r="32" spans="1:28" s="11" customFormat="1" ht="25.15" customHeight="1" outlineLevel="1" thickBot="1">
      <c r="A32" s="220" t="s">
        <v>102</v>
      </c>
      <c r="B32" s="221" t="s">
        <v>77</v>
      </c>
      <c r="C32" s="122"/>
      <c r="D32" s="222">
        <f>SUM(D33:D33)</f>
        <v>0</v>
      </c>
      <c r="E32" s="223">
        <f>SUM(E33:E33)</f>
        <v>0</v>
      </c>
      <c r="F32" s="158"/>
      <c r="G32" s="158"/>
      <c r="H32" s="223">
        <f t="shared" ref="H32:P32" si="18">SUM(H33:H33)</f>
        <v>0</v>
      </c>
      <c r="I32" s="159">
        <f t="shared" si="18"/>
        <v>0</v>
      </c>
      <c r="J32" s="159">
        <f t="shared" si="18"/>
        <v>0</v>
      </c>
      <c r="K32" s="222">
        <f t="shared" si="18"/>
        <v>0</v>
      </c>
      <c r="L32" s="223">
        <f t="shared" si="18"/>
        <v>0</v>
      </c>
      <c r="M32" s="222">
        <f t="shared" si="18"/>
        <v>0</v>
      </c>
      <c r="N32" s="223">
        <f t="shared" si="18"/>
        <v>0</v>
      </c>
      <c r="O32" s="222">
        <f t="shared" si="18"/>
        <v>0</v>
      </c>
      <c r="P32" s="223">
        <f t="shared" si="18"/>
        <v>0</v>
      </c>
      <c r="Q32" s="195">
        <f t="shared" ref="Q32:Q40" si="19">SUM(O32,M32,K32,)</f>
        <v>0</v>
      </c>
      <c r="R32" s="195">
        <f t="shared" ref="R32:R41" si="20">SUM(P32,N32,L32,)</f>
        <v>0</v>
      </c>
      <c r="S32" s="159">
        <f>SUM(S33:S33)</f>
        <v>0</v>
      </c>
      <c r="T32" s="159">
        <f>SUM(T33:T33)</f>
        <v>0</v>
      </c>
      <c r="U32" s="159">
        <f>SUM(U33:U33)</f>
        <v>0</v>
      </c>
      <c r="V32" s="224">
        <f t="shared" si="2"/>
        <v>0</v>
      </c>
      <c r="W32" s="57"/>
      <c r="X32" s="57"/>
      <c r="Y32" s="57"/>
      <c r="Z32" s="57"/>
      <c r="AA32" s="57"/>
      <c r="AB32" s="57"/>
    </row>
    <row r="33" spans="1:28" s="11" customFormat="1" ht="25.15" customHeight="1" outlineLevel="1" thickBot="1">
      <c r="A33" s="171" t="s">
        <v>275</v>
      </c>
      <c r="B33" s="225" t="s">
        <v>347</v>
      </c>
      <c r="C33" s="128"/>
      <c r="D33" s="146"/>
      <c r="E33" s="147"/>
      <c r="F33" s="144"/>
      <c r="G33" s="144"/>
      <c r="H33" s="149"/>
      <c r="I33" s="149"/>
      <c r="J33" s="149"/>
      <c r="K33" s="146"/>
      <c r="L33" s="147"/>
      <c r="M33" s="146"/>
      <c r="N33" s="147"/>
      <c r="O33" s="146"/>
      <c r="P33" s="147"/>
      <c r="Q33" s="195">
        <f t="shared" si="19"/>
        <v>0</v>
      </c>
      <c r="R33" s="195">
        <f t="shared" si="20"/>
        <v>0</v>
      </c>
      <c r="S33" s="149"/>
      <c r="T33" s="149"/>
      <c r="U33" s="149"/>
      <c r="V33" s="224">
        <f t="shared" si="2"/>
        <v>0</v>
      </c>
      <c r="W33" s="57"/>
      <c r="X33" s="57"/>
      <c r="Y33" s="57"/>
      <c r="Z33" s="57"/>
      <c r="AA33" s="57"/>
      <c r="AB33" s="57"/>
    </row>
    <row r="34" spans="1:28" s="11" customFormat="1" ht="25.15" customHeight="1" thickBot="1">
      <c r="A34" s="220" t="s">
        <v>103</v>
      </c>
      <c r="B34" s="221" t="s">
        <v>78</v>
      </c>
      <c r="C34" s="122"/>
      <c r="D34" s="222">
        <f>SUM(D35:D36)</f>
        <v>0</v>
      </c>
      <c r="E34" s="222">
        <f>SUM(E35:E36)</f>
        <v>9.6</v>
      </c>
      <c r="F34" s="158"/>
      <c r="G34" s="158"/>
      <c r="H34" s="222">
        <f>SUM(H35:H36)</f>
        <v>34.32</v>
      </c>
      <c r="I34" s="222">
        <f>SUM(I35:I36)</f>
        <v>34.32</v>
      </c>
      <c r="J34" s="222">
        <f t="shared" ref="J34:V34" si="21">SUM(J35:J36)</f>
        <v>0</v>
      </c>
      <c r="K34" s="222">
        <f t="shared" si="21"/>
        <v>0</v>
      </c>
      <c r="L34" s="222">
        <f t="shared" si="21"/>
        <v>0</v>
      </c>
      <c r="M34" s="222">
        <f t="shared" si="21"/>
        <v>0</v>
      </c>
      <c r="N34" s="222">
        <f t="shared" si="21"/>
        <v>0</v>
      </c>
      <c r="O34" s="222">
        <f t="shared" si="21"/>
        <v>0</v>
      </c>
      <c r="P34" s="222">
        <f t="shared" si="21"/>
        <v>9.6</v>
      </c>
      <c r="Q34" s="195">
        <f t="shared" si="19"/>
        <v>0</v>
      </c>
      <c r="R34" s="195">
        <f t="shared" si="20"/>
        <v>9.6</v>
      </c>
      <c r="S34" s="222">
        <f t="shared" si="21"/>
        <v>0</v>
      </c>
      <c r="T34" s="222">
        <f t="shared" si="21"/>
        <v>0</v>
      </c>
      <c r="U34" s="222">
        <f t="shared" si="21"/>
        <v>44.6</v>
      </c>
      <c r="V34" s="222">
        <f t="shared" si="21"/>
        <v>44.6</v>
      </c>
      <c r="W34" s="57"/>
      <c r="X34" s="57"/>
      <c r="Y34" s="57"/>
      <c r="Z34" s="57"/>
      <c r="AA34" s="57"/>
      <c r="AB34" s="57"/>
    </row>
    <row r="35" spans="1:28" s="11" customFormat="1" ht="36" customHeight="1" outlineLevel="1" thickBot="1">
      <c r="A35" s="227" t="s">
        <v>351</v>
      </c>
      <c r="B35" s="228" t="s">
        <v>423</v>
      </c>
      <c r="C35" s="229" t="s">
        <v>32</v>
      </c>
      <c r="D35" s="230"/>
      <c r="E35" s="231">
        <v>4.8</v>
      </c>
      <c r="F35" s="232">
        <v>2017</v>
      </c>
      <c r="G35" s="232">
        <v>2017</v>
      </c>
      <c r="H35" s="233">
        <v>17.16</v>
      </c>
      <c r="I35" s="233">
        <f>H35</f>
        <v>17.16</v>
      </c>
      <c r="J35" s="233"/>
      <c r="K35" s="230"/>
      <c r="L35" s="234"/>
      <c r="M35" s="230"/>
      <c r="N35" s="234"/>
      <c r="O35" s="230"/>
      <c r="P35" s="234">
        <f>E35</f>
        <v>4.8</v>
      </c>
      <c r="Q35" s="195">
        <f t="shared" si="19"/>
        <v>0</v>
      </c>
      <c r="R35" s="195">
        <f t="shared" si="20"/>
        <v>4.8</v>
      </c>
      <c r="S35" s="233"/>
      <c r="T35" s="233"/>
      <c r="U35" s="233">
        <v>22.3</v>
      </c>
      <c r="V35" s="235">
        <f>SUM(S35:U35)</f>
        <v>22.3</v>
      </c>
      <c r="W35" s="57"/>
      <c r="X35" s="57"/>
      <c r="Y35" s="57"/>
      <c r="Z35" s="57"/>
      <c r="AA35" s="57"/>
      <c r="AB35" s="57"/>
    </row>
    <row r="36" spans="1:28" s="80" customFormat="1" ht="40.9" customHeight="1" outlineLevel="1" thickBot="1">
      <c r="A36" s="227" t="s">
        <v>352</v>
      </c>
      <c r="B36" s="228" t="s">
        <v>422</v>
      </c>
      <c r="C36" s="229" t="s">
        <v>32</v>
      </c>
      <c r="D36" s="230"/>
      <c r="E36" s="231">
        <v>4.8</v>
      </c>
      <c r="F36" s="232">
        <v>2017</v>
      </c>
      <c r="G36" s="232">
        <v>2017</v>
      </c>
      <c r="H36" s="233">
        <v>17.16</v>
      </c>
      <c r="I36" s="233">
        <f>H36</f>
        <v>17.16</v>
      </c>
      <c r="J36" s="233"/>
      <c r="K36" s="230"/>
      <c r="L36" s="234"/>
      <c r="M36" s="230"/>
      <c r="N36" s="234"/>
      <c r="O36" s="230"/>
      <c r="P36" s="234">
        <f>E36</f>
        <v>4.8</v>
      </c>
      <c r="Q36" s="195">
        <f t="shared" si="19"/>
        <v>0</v>
      </c>
      <c r="R36" s="195">
        <f t="shared" si="20"/>
        <v>4.8</v>
      </c>
      <c r="S36" s="233"/>
      <c r="T36" s="233"/>
      <c r="U36" s="233">
        <v>22.3</v>
      </c>
      <c r="V36" s="235">
        <f>SUM(S36:U36)</f>
        <v>22.3</v>
      </c>
      <c r="W36" s="79"/>
      <c r="X36" s="79"/>
      <c r="Y36" s="79"/>
      <c r="Z36" s="79"/>
      <c r="AA36" s="79"/>
      <c r="AB36" s="79"/>
    </row>
    <row r="37" spans="1:28" s="11" customFormat="1" ht="25.15" customHeight="1" outlineLevel="1" thickBot="1">
      <c r="A37" s="220" t="s">
        <v>104</v>
      </c>
      <c r="B37" s="221" t="s">
        <v>79</v>
      </c>
      <c r="C37" s="122"/>
      <c r="D37" s="222">
        <f>SUM(D38:D38)</f>
        <v>0</v>
      </c>
      <c r="E37" s="223">
        <f>SUM(E38:E38)</f>
        <v>0</v>
      </c>
      <c r="F37" s="158"/>
      <c r="G37" s="158"/>
      <c r="H37" s="223">
        <f t="shared" ref="H37:P37" si="22">SUM(H38:H38)</f>
        <v>0</v>
      </c>
      <c r="I37" s="159">
        <f t="shared" si="22"/>
        <v>0</v>
      </c>
      <c r="J37" s="159">
        <f t="shared" si="22"/>
        <v>0</v>
      </c>
      <c r="K37" s="222">
        <f t="shared" si="22"/>
        <v>0</v>
      </c>
      <c r="L37" s="223">
        <f t="shared" si="22"/>
        <v>0</v>
      </c>
      <c r="M37" s="222">
        <f t="shared" si="22"/>
        <v>0</v>
      </c>
      <c r="N37" s="223">
        <f t="shared" si="22"/>
        <v>0</v>
      </c>
      <c r="O37" s="222">
        <f t="shared" si="22"/>
        <v>0</v>
      </c>
      <c r="P37" s="223">
        <f t="shared" si="22"/>
        <v>0</v>
      </c>
      <c r="Q37" s="195">
        <f t="shared" si="19"/>
        <v>0</v>
      </c>
      <c r="R37" s="195">
        <f t="shared" si="20"/>
        <v>0</v>
      </c>
      <c r="S37" s="159">
        <f>SUM(S38:S38)</f>
        <v>0</v>
      </c>
      <c r="T37" s="159">
        <f>SUM(T38:T38)</f>
        <v>0</v>
      </c>
      <c r="U37" s="159">
        <f>SUM(U38:U38)</f>
        <v>0</v>
      </c>
      <c r="V37" s="224">
        <f>SUM(S37:U37)</f>
        <v>0</v>
      </c>
      <c r="W37" s="57"/>
      <c r="X37" s="57"/>
      <c r="Y37" s="57"/>
      <c r="Z37" s="57"/>
      <c r="AA37" s="57"/>
      <c r="AB37" s="57"/>
    </row>
    <row r="38" spans="1:28" s="11" customFormat="1" ht="25.15" customHeight="1" outlineLevel="1" thickBot="1">
      <c r="A38" s="171" t="s">
        <v>276</v>
      </c>
      <c r="B38" s="225" t="s">
        <v>347</v>
      </c>
      <c r="C38" s="128"/>
      <c r="D38" s="146"/>
      <c r="E38" s="147"/>
      <c r="F38" s="144"/>
      <c r="G38" s="144"/>
      <c r="H38" s="149"/>
      <c r="I38" s="149"/>
      <c r="J38" s="149"/>
      <c r="K38" s="146"/>
      <c r="L38" s="147"/>
      <c r="M38" s="146"/>
      <c r="N38" s="147"/>
      <c r="O38" s="146"/>
      <c r="P38" s="147"/>
      <c r="Q38" s="195">
        <f t="shared" si="19"/>
        <v>0</v>
      </c>
      <c r="R38" s="195">
        <f t="shared" si="20"/>
        <v>0</v>
      </c>
      <c r="S38" s="149"/>
      <c r="T38" s="149"/>
      <c r="U38" s="149"/>
      <c r="V38" s="224">
        <f>SUM(S38:U38)</f>
        <v>0</v>
      </c>
      <c r="W38" s="57"/>
      <c r="X38" s="57"/>
      <c r="Y38" s="57"/>
      <c r="Z38" s="57"/>
      <c r="AA38" s="57"/>
      <c r="AB38" s="57"/>
    </row>
    <row r="39" spans="1:28" s="11" customFormat="1" ht="25.15" customHeight="1" thickBot="1">
      <c r="A39" s="211" t="s">
        <v>105</v>
      </c>
      <c r="B39" s="236" t="s">
        <v>80</v>
      </c>
      <c r="C39" s="111"/>
      <c r="D39" s="213">
        <f>SUM(D40,D45,D47)</f>
        <v>10.43</v>
      </c>
      <c r="E39" s="214">
        <f>SUM(E40,E45,E47)</f>
        <v>0</v>
      </c>
      <c r="F39" s="155"/>
      <c r="G39" s="155"/>
      <c r="H39" s="214">
        <f t="shared" ref="H39:P39" si="23">SUM(H40,H45,H47)</f>
        <v>77.496999999999986</v>
      </c>
      <c r="I39" s="156">
        <f t="shared" si="23"/>
        <v>77.496999999999986</v>
      </c>
      <c r="J39" s="156">
        <f t="shared" si="23"/>
        <v>0</v>
      </c>
      <c r="K39" s="213">
        <f t="shared" si="23"/>
        <v>6.1599999999999993</v>
      </c>
      <c r="L39" s="214">
        <f t="shared" si="23"/>
        <v>0</v>
      </c>
      <c r="M39" s="213">
        <f t="shared" si="23"/>
        <v>4.63</v>
      </c>
      <c r="N39" s="214">
        <f t="shared" si="23"/>
        <v>0</v>
      </c>
      <c r="O39" s="213">
        <f t="shared" si="23"/>
        <v>0</v>
      </c>
      <c r="P39" s="214">
        <f t="shared" si="23"/>
        <v>0</v>
      </c>
      <c r="Q39" s="195">
        <f t="shared" si="19"/>
        <v>10.79</v>
      </c>
      <c r="R39" s="195">
        <f t="shared" si="20"/>
        <v>0</v>
      </c>
      <c r="S39" s="156">
        <f>SUM(S40,S45,S47)</f>
        <v>37.85</v>
      </c>
      <c r="T39" s="156">
        <f>SUM(T40,T45,T47)</f>
        <v>29.049999999999997</v>
      </c>
      <c r="U39" s="156">
        <f>SUM(U40,U45,U47)</f>
        <v>27.83</v>
      </c>
      <c r="V39" s="224">
        <f>SUM(S39:U39)</f>
        <v>94.73</v>
      </c>
      <c r="W39" s="57"/>
      <c r="X39" s="57"/>
      <c r="Y39" s="57"/>
      <c r="Z39" s="57"/>
      <c r="AA39" s="57"/>
      <c r="AB39" s="57"/>
    </row>
    <row r="40" spans="1:28" s="11" customFormat="1" ht="25.15" customHeight="1" thickBot="1">
      <c r="A40" s="220" t="s">
        <v>385</v>
      </c>
      <c r="B40" s="221" t="s">
        <v>81</v>
      </c>
      <c r="C40" s="122"/>
      <c r="D40" s="222">
        <f>SUM(D41:D44)</f>
        <v>1.4700000000000002</v>
      </c>
      <c r="E40" s="222">
        <f>SUM(E41:E44)</f>
        <v>0</v>
      </c>
      <c r="F40" s="158"/>
      <c r="G40" s="158"/>
      <c r="H40" s="222">
        <f t="shared" ref="H40:P40" si="24">SUM(H41:H44)</f>
        <v>13.64</v>
      </c>
      <c r="I40" s="222">
        <f t="shared" si="24"/>
        <v>13.64</v>
      </c>
      <c r="J40" s="222">
        <f t="shared" si="24"/>
        <v>0</v>
      </c>
      <c r="K40" s="222">
        <f t="shared" si="24"/>
        <v>0.8</v>
      </c>
      <c r="L40" s="222">
        <f t="shared" si="24"/>
        <v>0</v>
      </c>
      <c r="M40" s="222">
        <f t="shared" si="24"/>
        <v>1.03</v>
      </c>
      <c r="N40" s="222">
        <f t="shared" si="24"/>
        <v>0</v>
      </c>
      <c r="O40" s="222">
        <f t="shared" si="24"/>
        <v>0</v>
      </c>
      <c r="P40" s="222">
        <f t="shared" si="24"/>
        <v>0</v>
      </c>
      <c r="Q40" s="195">
        <f t="shared" si="19"/>
        <v>1.83</v>
      </c>
      <c r="R40" s="195">
        <f t="shared" si="20"/>
        <v>0</v>
      </c>
      <c r="S40" s="222">
        <f>SUM(S41:S44)</f>
        <v>14.34</v>
      </c>
      <c r="T40" s="222">
        <f>SUM(T41:T44)</f>
        <v>1.6</v>
      </c>
      <c r="U40" s="222">
        <f>SUM(U41:U44)</f>
        <v>0</v>
      </c>
      <c r="V40" s="222">
        <f>SUM(V41:V44)</f>
        <v>15.940000000000001</v>
      </c>
      <c r="W40" s="57"/>
      <c r="X40" s="57"/>
      <c r="Y40" s="57"/>
      <c r="Z40" s="57"/>
      <c r="AA40" s="57"/>
      <c r="AB40" s="57"/>
    </row>
    <row r="41" spans="1:28" s="84" customFormat="1" ht="39.6" customHeight="1" outlineLevel="2" thickBot="1">
      <c r="A41" s="379" t="s">
        <v>381</v>
      </c>
      <c r="B41" s="237" t="s">
        <v>424</v>
      </c>
      <c r="C41" s="238" t="s">
        <v>322</v>
      </c>
      <c r="D41" s="135">
        <v>0.63</v>
      </c>
      <c r="E41" s="147"/>
      <c r="F41" s="144">
        <v>2016</v>
      </c>
      <c r="G41" s="144">
        <v>2016</v>
      </c>
      <c r="H41" s="309">
        <v>0.65</v>
      </c>
      <c r="I41" s="309">
        <f t="shared" ref="I41:I44" si="25">H41</f>
        <v>0.65</v>
      </c>
      <c r="J41" s="149"/>
      <c r="K41" s="146"/>
      <c r="L41" s="147"/>
      <c r="M41" s="146">
        <v>0.63</v>
      </c>
      <c r="N41" s="147"/>
      <c r="O41" s="146"/>
      <c r="P41" s="147"/>
      <c r="Q41" s="195">
        <f>SUM(O41,M41,K41,)</f>
        <v>0.63</v>
      </c>
      <c r="R41" s="195">
        <f t="shared" si="20"/>
        <v>0</v>
      </c>
      <c r="S41" s="149"/>
      <c r="T41" s="149">
        <v>0.8</v>
      </c>
      <c r="U41" s="149"/>
      <c r="V41" s="254">
        <f t="shared" ref="V41:V70" si="26">SUM(S41:U41)</f>
        <v>0.8</v>
      </c>
      <c r="W41" s="83"/>
      <c r="X41" s="83"/>
      <c r="Y41" s="83"/>
      <c r="Z41" s="83"/>
      <c r="AA41" s="83"/>
      <c r="AB41" s="83"/>
    </row>
    <row r="42" spans="1:28" s="84" customFormat="1" ht="51.75" customHeight="1" outlineLevel="2" thickBot="1">
      <c r="A42" s="379" t="s">
        <v>382</v>
      </c>
      <c r="B42" s="237" t="s">
        <v>425</v>
      </c>
      <c r="C42" s="238" t="s">
        <v>322</v>
      </c>
      <c r="D42" s="135">
        <v>0.4</v>
      </c>
      <c r="E42" s="147"/>
      <c r="F42" s="144">
        <v>2015</v>
      </c>
      <c r="G42" s="144">
        <v>2015</v>
      </c>
      <c r="H42" s="309">
        <v>6.17</v>
      </c>
      <c r="I42" s="309">
        <f t="shared" si="25"/>
        <v>6.17</v>
      </c>
      <c r="J42" s="149"/>
      <c r="K42" s="146">
        <v>0.4</v>
      </c>
      <c r="L42" s="147"/>
      <c r="M42" s="146"/>
      <c r="N42" s="147"/>
      <c r="O42" s="146"/>
      <c r="P42" s="147"/>
      <c r="Q42" s="195">
        <f t="shared" ref="Q42:Q70" si="27">SUM(O42,M42,K42,)</f>
        <v>0.4</v>
      </c>
      <c r="R42" s="195">
        <f t="shared" ref="R42:R70" si="28">SUM(P42,N42,L42,)</f>
        <v>0</v>
      </c>
      <c r="S42" s="149">
        <v>7.17</v>
      </c>
      <c r="T42" s="149"/>
      <c r="U42" s="149"/>
      <c r="V42" s="254">
        <f t="shared" si="26"/>
        <v>7.17</v>
      </c>
      <c r="W42" s="83"/>
      <c r="X42" s="83"/>
      <c r="Y42" s="83"/>
      <c r="Z42" s="83"/>
      <c r="AA42" s="83"/>
      <c r="AB42" s="83"/>
    </row>
    <row r="43" spans="1:28" s="84" customFormat="1" ht="46.9" customHeight="1" outlineLevel="2" thickBot="1">
      <c r="A43" s="380" t="s">
        <v>383</v>
      </c>
      <c r="B43" s="308" t="s">
        <v>426</v>
      </c>
      <c r="C43" s="238" t="s">
        <v>322</v>
      </c>
      <c r="D43" s="385">
        <v>0.04</v>
      </c>
      <c r="E43" s="147"/>
      <c r="F43" s="144">
        <v>2015</v>
      </c>
      <c r="G43" s="144">
        <v>2015</v>
      </c>
      <c r="H43" s="309">
        <v>6.17</v>
      </c>
      <c r="I43" s="309">
        <f t="shared" si="25"/>
        <v>6.17</v>
      </c>
      <c r="J43" s="149"/>
      <c r="K43" s="146">
        <v>0.4</v>
      </c>
      <c r="L43" s="147"/>
      <c r="M43" s="146"/>
      <c r="N43" s="147"/>
      <c r="O43" s="146"/>
      <c r="P43" s="147"/>
      <c r="Q43" s="195">
        <f t="shared" si="27"/>
        <v>0.4</v>
      </c>
      <c r="R43" s="195">
        <f t="shared" si="28"/>
        <v>0</v>
      </c>
      <c r="S43" s="149">
        <v>7.17</v>
      </c>
      <c r="T43" s="149"/>
      <c r="U43" s="149"/>
      <c r="V43" s="254">
        <f t="shared" si="26"/>
        <v>7.17</v>
      </c>
      <c r="W43" s="83"/>
      <c r="X43" s="83"/>
      <c r="Y43" s="83"/>
      <c r="Z43" s="83"/>
      <c r="AA43" s="83"/>
      <c r="AB43" s="83"/>
    </row>
    <row r="44" spans="1:28" s="84" customFormat="1" ht="35.450000000000003" customHeight="1" outlineLevel="2" thickBot="1">
      <c r="A44" s="380" t="s">
        <v>384</v>
      </c>
      <c r="B44" s="237" t="s">
        <v>427</v>
      </c>
      <c r="C44" s="238" t="s">
        <v>322</v>
      </c>
      <c r="D44" s="135">
        <v>0.4</v>
      </c>
      <c r="E44" s="147"/>
      <c r="F44" s="144">
        <v>2016</v>
      </c>
      <c r="G44" s="144">
        <v>2016</v>
      </c>
      <c r="H44" s="309">
        <v>0.65</v>
      </c>
      <c r="I44" s="309">
        <f t="shared" si="25"/>
        <v>0.65</v>
      </c>
      <c r="J44" s="149"/>
      <c r="K44" s="146"/>
      <c r="L44" s="147"/>
      <c r="M44" s="146">
        <v>0.4</v>
      </c>
      <c r="N44" s="147"/>
      <c r="O44" s="146"/>
      <c r="P44" s="147"/>
      <c r="Q44" s="195">
        <f t="shared" si="27"/>
        <v>0.4</v>
      </c>
      <c r="R44" s="195">
        <f t="shared" si="28"/>
        <v>0</v>
      </c>
      <c r="S44" s="149"/>
      <c r="T44" s="149">
        <v>0.8</v>
      </c>
      <c r="U44" s="149"/>
      <c r="V44" s="254">
        <f t="shared" si="26"/>
        <v>0.8</v>
      </c>
      <c r="W44" s="83"/>
      <c r="X44" s="83"/>
      <c r="Y44" s="83"/>
      <c r="Z44" s="83"/>
      <c r="AA44" s="83"/>
      <c r="AB44" s="83"/>
    </row>
    <row r="45" spans="1:28" s="11" customFormat="1" ht="25.15" customHeight="1" thickBot="1">
      <c r="A45" s="220" t="s">
        <v>106</v>
      </c>
      <c r="B45" s="221" t="s">
        <v>82</v>
      </c>
      <c r="C45" s="122"/>
      <c r="D45" s="222">
        <f>SUM(D46:D46)</f>
        <v>0</v>
      </c>
      <c r="E45" s="223">
        <f>SUM(E46:E46)</f>
        <v>0</v>
      </c>
      <c r="F45" s="158"/>
      <c r="G45" s="158"/>
      <c r="H45" s="223">
        <f t="shared" ref="H45:P45" si="29">SUM(H46:H46)</f>
        <v>0</v>
      </c>
      <c r="I45" s="159">
        <f t="shared" si="29"/>
        <v>0</v>
      </c>
      <c r="J45" s="159">
        <f t="shared" si="29"/>
        <v>0</v>
      </c>
      <c r="K45" s="222">
        <f t="shared" si="29"/>
        <v>0</v>
      </c>
      <c r="L45" s="223">
        <f t="shared" si="29"/>
        <v>0</v>
      </c>
      <c r="M45" s="222">
        <f t="shared" si="29"/>
        <v>0</v>
      </c>
      <c r="N45" s="223">
        <f t="shared" si="29"/>
        <v>0</v>
      </c>
      <c r="O45" s="222">
        <f t="shared" si="29"/>
        <v>0</v>
      </c>
      <c r="P45" s="223">
        <f t="shared" si="29"/>
        <v>0</v>
      </c>
      <c r="Q45" s="195">
        <f t="shared" si="27"/>
        <v>0</v>
      </c>
      <c r="R45" s="195">
        <f t="shared" si="28"/>
        <v>0</v>
      </c>
      <c r="S45" s="159">
        <f>SUM(S46:S46)</f>
        <v>0</v>
      </c>
      <c r="T45" s="159">
        <f>SUM(T46:T46)</f>
        <v>0</v>
      </c>
      <c r="U45" s="159">
        <f>SUM(U46:U46)</f>
        <v>0</v>
      </c>
      <c r="V45" s="224">
        <f t="shared" si="26"/>
        <v>0</v>
      </c>
      <c r="W45" s="57"/>
      <c r="X45" s="57"/>
      <c r="Y45" s="57"/>
      <c r="Z45" s="57"/>
      <c r="AA45" s="57"/>
      <c r="AB45" s="57"/>
    </row>
    <row r="46" spans="1:28" s="11" customFormat="1" ht="25.15" customHeight="1" outlineLevel="3" thickBot="1">
      <c r="A46" s="171" t="s">
        <v>277</v>
      </c>
      <c r="B46" s="225" t="s">
        <v>347</v>
      </c>
      <c r="C46" s="128"/>
      <c r="D46" s="146"/>
      <c r="E46" s="147"/>
      <c r="F46" s="144"/>
      <c r="G46" s="144"/>
      <c r="H46" s="149"/>
      <c r="I46" s="149"/>
      <c r="J46" s="149"/>
      <c r="K46" s="146"/>
      <c r="L46" s="147"/>
      <c r="M46" s="146"/>
      <c r="N46" s="147"/>
      <c r="O46" s="146"/>
      <c r="P46" s="147"/>
      <c r="Q46" s="195">
        <f t="shared" si="27"/>
        <v>0</v>
      </c>
      <c r="R46" s="195">
        <f t="shared" si="28"/>
        <v>0</v>
      </c>
      <c r="S46" s="149"/>
      <c r="T46" s="149"/>
      <c r="U46" s="149"/>
      <c r="V46" s="224">
        <f t="shared" si="26"/>
        <v>0</v>
      </c>
      <c r="W46" s="57"/>
      <c r="X46" s="57"/>
      <c r="Y46" s="57"/>
      <c r="Z46" s="57"/>
      <c r="AA46" s="57"/>
      <c r="AB46" s="57"/>
    </row>
    <row r="47" spans="1:28" s="11" customFormat="1" ht="25.15" customHeight="1" outlineLevel="3" thickBot="1">
      <c r="A47" s="220" t="s">
        <v>107</v>
      </c>
      <c r="B47" s="221" t="s">
        <v>83</v>
      </c>
      <c r="C47" s="122"/>
      <c r="D47" s="222">
        <f>SUM(D48:D70)</f>
        <v>8.9599999999999991</v>
      </c>
      <c r="E47" s="223">
        <f>SUM(E48:E70)</f>
        <v>0</v>
      </c>
      <c r="F47" s="158"/>
      <c r="G47" s="158"/>
      <c r="H47" s="223">
        <f t="shared" ref="H47:P47" si="30">SUM(H48:H70)</f>
        <v>63.856999999999992</v>
      </c>
      <c r="I47" s="159">
        <f t="shared" si="30"/>
        <v>63.856999999999992</v>
      </c>
      <c r="J47" s="159">
        <f t="shared" si="30"/>
        <v>0</v>
      </c>
      <c r="K47" s="222">
        <f t="shared" si="30"/>
        <v>5.3599999999999994</v>
      </c>
      <c r="L47" s="223">
        <f t="shared" si="30"/>
        <v>0</v>
      </c>
      <c r="M47" s="222">
        <f t="shared" si="30"/>
        <v>3.6</v>
      </c>
      <c r="N47" s="223">
        <f t="shared" si="30"/>
        <v>0</v>
      </c>
      <c r="O47" s="222">
        <f t="shared" si="30"/>
        <v>0</v>
      </c>
      <c r="P47" s="223">
        <f t="shared" si="30"/>
        <v>0</v>
      </c>
      <c r="Q47" s="195">
        <f t="shared" si="27"/>
        <v>8.9599999999999991</v>
      </c>
      <c r="R47" s="195">
        <f t="shared" si="28"/>
        <v>0</v>
      </c>
      <c r="S47" s="159">
        <f>SUM(S48:S70)</f>
        <v>23.51</v>
      </c>
      <c r="T47" s="159">
        <f>SUM(T48:T70)</f>
        <v>27.449999999999996</v>
      </c>
      <c r="U47" s="159">
        <f>SUM(U48:U70)</f>
        <v>27.83</v>
      </c>
      <c r="V47" s="224">
        <f t="shared" si="26"/>
        <v>78.789999999999992</v>
      </c>
      <c r="W47" s="57"/>
      <c r="X47" s="57"/>
      <c r="Y47" s="57"/>
      <c r="Z47" s="57"/>
      <c r="AA47" s="57"/>
      <c r="AB47" s="57"/>
    </row>
    <row r="48" spans="1:28" s="11" customFormat="1" ht="34.9" customHeight="1" outlineLevel="3" thickBot="1">
      <c r="A48" s="171" t="s">
        <v>386</v>
      </c>
      <c r="B48" s="237" t="s">
        <v>0</v>
      </c>
      <c r="C48" s="238" t="s">
        <v>322</v>
      </c>
      <c r="D48" s="135"/>
      <c r="E48" s="135"/>
      <c r="F48" s="239">
        <v>2015</v>
      </c>
      <c r="G48" s="239">
        <v>2015</v>
      </c>
      <c r="H48" s="135">
        <v>8.7799999999999994</v>
      </c>
      <c r="I48" s="135">
        <f>H48</f>
        <v>8.7799999999999994</v>
      </c>
      <c r="J48" s="135"/>
      <c r="K48" s="135"/>
      <c r="L48" s="135"/>
      <c r="M48" s="135"/>
      <c r="N48" s="135"/>
      <c r="O48" s="135"/>
      <c r="P48" s="135"/>
      <c r="Q48" s="195">
        <f t="shared" si="27"/>
        <v>0</v>
      </c>
      <c r="R48" s="195">
        <f t="shared" si="28"/>
        <v>0</v>
      </c>
      <c r="S48" s="149">
        <v>10.199999999999999</v>
      </c>
      <c r="T48" s="149"/>
      <c r="U48" s="149"/>
      <c r="V48" s="224">
        <f t="shared" si="26"/>
        <v>10.199999999999999</v>
      </c>
      <c r="W48" s="63"/>
      <c r="X48" s="59"/>
      <c r="Y48" s="59"/>
      <c r="Z48" s="59"/>
      <c r="AA48" s="57"/>
      <c r="AB48" s="57"/>
    </row>
    <row r="49" spans="1:28" s="11" customFormat="1" ht="34.9" customHeight="1" outlineLevel="3" thickBot="1">
      <c r="A49" s="171" t="s">
        <v>387</v>
      </c>
      <c r="B49" s="237" t="s">
        <v>1</v>
      </c>
      <c r="C49" s="238" t="s">
        <v>322</v>
      </c>
      <c r="D49" s="135"/>
      <c r="E49" s="135"/>
      <c r="F49" s="239">
        <v>2016</v>
      </c>
      <c r="G49" s="239">
        <v>2016</v>
      </c>
      <c r="H49" s="135">
        <v>8.59</v>
      </c>
      <c r="I49" s="135">
        <f t="shared" ref="I49:I70" si="31">H49</f>
        <v>8.59</v>
      </c>
      <c r="J49" s="135"/>
      <c r="K49" s="135"/>
      <c r="L49" s="135"/>
      <c r="M49" s="135"/>
      <c r="N49" s="135"/>
      <c r="O49" s="135"/>
      <c r="P49" s="135"/>
      <c r="Q49" s="195">
        <f t="shared" si="27"/>
        <v>0</v>
      </c>
      <c r="R49" s="195">
        <f t="shared" si="28"/>
        <v>0</v>
      </c>
      <c r="S49" s="149"/>
      <c r="T49" s="149">
        <v>10.61</v>
      </c>
      <c r="U49" s="149"/>
      <c r="V49" s="224">
        <f t="shared" si="26"/>
        <v>10.61</v>
      </c>
      <c r="W49" s="63"/>
      <c r="X49" s="59"/>
      <c r="Y49" s="59"/>
      <c r="Z49" s="59"/>
      <c r="AA49" s="57"/>
      <c r="AB49" s="57"/>
    </row>
    <row r="50" spans="1:28" s="11" customFormat="1" ht="34.9" customHeight="1" outlineLevel="3" thickBot="1">
      <c r="A50" s="171" t="s">
        <v>388</v>
      </c>
      <c r="B50" s="237" t="s">
        <v>447</v>
      </c>
      <c r="C50" s="238" t="s">
        <v>322</v>
      </c>
      <c r="D50" s="135"/>
      <c r="E50" s="135"/>
      <c r="F50" s="239">
        <v>2017</v>
      </c>
      <c r="G50" s="239">
        <v>2017</v>
      </c>
      <c r="H50" s="135">
        <v>13.17</v>
      </c>
      <c r="I50" s="135">
        <f t="shared" si="31"/>
        <v>13.17</v>
      </c>
      <c r="J50" s="135"/>
      <c r="K50" s="135"/>
      <c r="L50" s="135"/>
      <c r="M50" s="135"/>
      <c r="N50" s="135"/>
      <c r="O50" s="135"/>
      <c r="P50" s="135"/>
      <c r="Q50" s="195">
        <f t="shared" si="27"/>
        <v>0</v>
      </c>
      <c r="R50" s="195">
        <f t="shared" si="28"/>
        <v>0</v>
      </c>
      <c r="S50" s="149"/>
      <c r="T50" s="149"/>
      <c r="U50" s="149">
        <v>17.11</v>
      </c>
      <c r="V50" s="224">
        <f t="shared" si="26"/>
        <v>17.11</v>
      </c>
      <c r="W50" s="63"/>
      <c r="X50" s="59"/>
      <c r="Y50" s="59"/>
      <c r="Z50" s="59"/>
      <c r="AA50" s="57"/>
      <c r="AB50" s="57"/>
    </row>
    <row r="51" spans="1:28" s="11" customFormat="1" ht="34.9" customHeight="1" outlineLevel="3" thickBot="1">
      <c r="A51" s="171" t="s">
        <v>389</v>
      </c>
      <c r="B51" s="237" t="s">
        <v>3</v>
      </c>
      <c r="C51" s="238" t="s">
        <v>322</v>
      </c>
      <c r="D51" s="135"/>
      <c r="E51" s="135"/>
      <c r="F51" s="239">
        <v>2015</v>
      </c>
      <c r="G51" s="239">
        <v>2015</v>
      </c>
      <c r="H51" s="135">
        <v>7.44</v>
      </c>
      <c r="I51" s="135">
        <f t="shared" si="31"/>
        <v>7.44</v>
      </c>
      <c r="J51" s="135"/>
      <c r="K51" s="135"/>
      <c r="L51" s="135"/>
      <c r="M51" s="135"/>
      <c r="N51" s="135"/>
      <c r="O51" s="135"/>
      <c r="P51" s="135"/>
      <c r="Q51" s="195">
        <f t="shared" si="27"/>
        <v>0</v>
      </c>
      <c r="R51" s="195">
        <f t="shared" si="28"/>
        <v>0</v>
      </c>
      <c r="S51" s="149">
        <v>8.65</v>
      </c>
      <c r="T51" s="149"/>
      <c r="U51" s="149"/>
      <c r="V51" s="224">
        <f t="shared" si="26"/>
        <v>8.65</v>
      </c>
      <c r="W51" s="63"/>
      <c r="X51" s="59"/>
      <c r="Y51" s="59"/>
      <c r="Z51" s="59"/>
      <c r="AA51" s="57"/>
      <c r="AB51" s="57"/>
    </row>
    <row r="52" spans="1:28" s="11" customFormat="1" ht="34.9" customHeight="1" outlineLevel="3" thickBot="1">
      <c r="A52" s="171" t="s">
        <v>390</v>
      </c>
      <c r="B52" s="237" t="s">
        <v>4</v>
      </c>
      <c r="C52" s="238" t="s">
        <v>322</v>
      </c>
      <c r="D52" s="135"/>
      <c r="E52" s="135"/>
      <c r="F52" s="239">
        <v>2015</v>
      </c>
      <c r="G52" s="239">
        <v>2015</v>
      </c>
      <c r="H52" s="135">
        <v>4.01</v>
      </c>
      <c r="I52" s="135">
        <f t="shared" si="31"/>
        <v>4.01</v>
      </c>
      <c r="J52" s="135"/>
      <c r="K52" s="135"/>
      <c r="L52" s="135"/>
      <c r="M52" s="135"/>
      <c r="N52" s="135"/>
      <c r="O52" s="135"/>
      <c r="P52" s="135"/>
      <c r="Q52" s="195">
        <f t="shared" si="27"/>
        <v>0</v>
      </c>
      <c r="R52" s="195">
        <f t="shared" si="28"/>
        <v>0</v>
      </c>
      <c r="S52" s="149">
        <v>4.66</v>
      </c>
      <c r="T52" s="149"/>
      <c r="U52" s="149"/>
      <c r="V52" s="224">
        <f t="shared" si="26"/>
        <v>4.66</v>
      </c>
      <c r="W52" s="63"/>
      <c r="X52" s="59"/>
      <c r="Y52" s="59"/>
      <c r="Z52" s="59"/>
      <c r="AA52" s="57"/>
      <c r="AB52" s="57"/>
    </row>
    <row r="53" spans="1:28" s="11" customFormat="1" ht="34.9" customHeight="1" outlineLevel="3" thickBot="1">
      <c r="A53" s="171" t="s">
        <v>391</v>
      </c>
      <c r="B53" s="237" t="s">
        <v>5</v>
      </c>
      <c r="C53" s="238" t="s">
        <v>322</v>
      </c>
      <c r="D53" s="135"/>
      <c r="E53" s="135"/>
      <c r="F53" s="239">
        <v>2016</v>
      </c>
      <c r="G53" s="239">
        <v>2016</v>
      </c>
      <c r="H53" s="135">
        <v>6.3</v>
      </c>
      <c r="I53" s="135">
        <f t="shared" si="31"/>
        <v>6.3</v>
      </c>
      <c r="J53" s="135"/>
      <c r="K53" s="135"/>
      <c r="L53" s="135"/>
      <c r="M53" s="135"/>
      <c r="N53" s="135"/>
      <c r="O53" s="135"/>
      <c r="P53" s="135"/>
      <c r="Q53" s="195">
        <f t="shared" si="27"/>
        <v>0</v>
      </c>
      <c r="R53" s="195">
        <f t="shared" si="28"/>
        <v>0</v>
      </c>
      <c r="S53" s="149"/>
      <c r="T53" s="149">
        <v>7.78</v>
      </c>
      <c r="U53" s="149"/>
      <c r="V53" s="224">
        <f t="shared" si="26"/>
        <v>7.78</v>
      </c>
      <c r="W53" s="63"/>
      <c r="X53" s="59"/>
      <c r="Y53" s="59"/>
      <c r="Z53" s="59"/>
      <c r="AA53" s="57"/>
      <c r="AB53" s="57"/>
    </row>
    <row r="54" spans="1:28" s="11" customFormat="1" ht="34.9" customHeight="1" outlineLevel="3" thickBot="1">
      <c r="A54" s="171" t="s">
        <v>392</v>
      </c>
      <c r="B54" s="240" t="s">
        <v>6</v>
      </c>
      <c r="C54" s="241" t="s">
        <v>322</v>
      </c>
      <c r="D54" s="136"/>
      <c r="E54" s="136"/>
      <c r="F54" s="239">
        <v>2016</v>
      </c>
      <c r="G54" s="239">
        <v>2016</v>
      </c>
      <c r="H54" s="135">
        <v>0.57999999999999996</v>
      </c>
      <c r="I54" s="135">
        <f t="shared" si="31"/>
        <v>0.57999999999999996</v>
      </c>
      <c r="J54" s="136"/>
      <c r="K54" s="136"/>
      <c r="L54" s="136"/>
      <c r="M54" s="136"/>
      <c r="N54" s="136"/>
      <c r="O54" s="136"/>
      <c r="P54" s="136"/>
      <c r="Q54" s="195">
        <f t="shared" si="27"/>
        <v>0</v>
      </c>
      <c r="R54" s="195">
        <f t="shared" si="28"/>
        <v>0</v>
      </c>
      <c r="S54" s="149"/>
      <c r="T54" s="149">
        <v>0.72</v>
      </c>
      <c r="U54" s="149"/>
      <c r="V54" s="224">
        <f t="shared" si="26"/>
        <v>0.72</v>
      </c>
      <c r="W54" s="63"/>
      <c r="X54" s="63"/>
      <c r="Y54" s="63"/>
      <c r="Z54" s="63"/>
      <c r="AA54" s="57"/>
      <c r="AB54" s="57"/>
    </row>
    <row r="55" spans="1:28" s="11" customFormat="1" ht="34.9" customHeight="1" outlineLevel="3" thickBot="1">
      <c r="A55" s="171" t="s">
        <v>393</v>
      </c>
      <c r="B55" s="240" t="s">
        <v>7</v>
      </c>
      <c r="C55" s="241" t="s">
        <v>322</v>
      </c>
      <c r="D55" s="136"/>
      <c r="E55" s="136"/>
      <c r="F55" s="239">
        <v>2016</v>
      </c>
      <c r="G55" s="239">
        <v>2016</v>
      </c>
      <c r="H55" s="135">
        <v>1.1499999999999999</v>
      </c>
      <c r="I55" s="135">
        <f t="shared" si="31"/>
        <v>1.1499999999999999</v>
      </c>
      <c r="J55" s="136"/>
      <c r="K55" s="136"/>
      <c r="L55" s="136"/>
      <c r="M55" s="136"/>
      <c r="N55" s="136"/>
      <c r="O55" s="136"/>
      <c r="P55" s="136"/>
      <c r="Q55" s="195">
        <f t="shared" si="27"/>
        <v>0</v>
      </c>
      <c r="R55" s="195">
        <f t="shared" si="28"/>
        <v>0</v>
      </c>
      <c r="S55" s="149"/>
      <c r="T55" s="149">
        <v>1.42</v>
      </c>
      <c r="U55" s="149"/>
      <c r="V55" s="224">
        <f t="shared" si="26"/>
        <v>1.42</v>
      </c>
      <c r="W55" s="63"/>
      <c r="X55" s="63"/>
      <c r="Y55" s="63"/>
      <c r="Z55" s="63"/>
      <c r="AA55" s="57"/>
      <c r="AB55" s="57"/>
    </row>
    <row r="56" spans="1:28" s="11" customFormat="1" ht="34.9" customHeight="1" outlineLevel="3" thickBot="1">
      <c r="A56" s="171" t="s">
        <v>394</v>
      </c>
      <c r="B56" s="240" t="s">
        <v>8</v>
      </c>
      <c r="C56" s="241" t="s">
        <v>322</v>
      </c>
      <c r="D56" s="136"/>
      <c r="E56" s="136"/>
      <c r="F56" s="239">
        <v>2016</v>
      </c>
      <c r="G56" s="239">
        <v>2016</v>
      </c>
      <c r="H56" s="135">
        <v>0.57999999999999996</v>
      </c>
      <c r="I56" s="135">
        <f>H56</f>
        <v>0.57999999999999996</v>
      </c>
      <c r="J56" s="136"/>
      <c r="K56" s="136"/>
      <c r="L56" s="136"/>
      <c r="M56" s="136"/>
      <c r="N56" s="136"/>
      <c r="O56" s="136"/>
      <c r="P56" s="136"/>
      <c r="Q56" s="195">
        <f t="shared" si="27"/>
        <v>0</v>
      </c>
      <c r="R56" s="195">
        <f t="shared" si="28"/>
        <v>0</v>
      </c>
      <c r="S56" s="149"/>
      <c r="T56" s="149">
        <v>0.72</v>
      </c>
      <c r="U56" s="149"/>
      <c r="V56" s="224">
        <f t="shared" si="26"/>
        <v>0.72</v>
      </c>
      <c r="W56" s="63"/>
      <c r="X56" s="63"/>
      <c r="Y56" s="63"/>
      <c r="Z56" s="63"/>
      <c r="AA56" s="57"/>
      <c r="AB56" s="57"/>
    </row>
    <row r="57" spans="1:28" s="11" customFormat="1" ht="34.9" customHeight="1" outlineLevel="3" thickBot="1">
      <c r="A57" s="171" t="s">
        <v>395</v>
      </c>
      <c r="B57" s="237" t="s">
        <v>9</v>
      </c>
      <c r="C57" s="238" t="s">
        <v>322</v>
      </c>
      <c r="D57" s="135">
        <v>0.5</v>
      </c>
      <c r="E57" s="135"/>
      <c r="F57" s="239">
        <v>2016</v>
      </c>
      <c r="G57" s="239">
        <v>2016</v>
      </c>
      <c r="H57" s="135">
        <v>1.1000000000000001</v>
      </c>
      <c r="I57" s="135">
        <f t="shared" si="31"/>
        <v>1.1000000000000001</v>
      </c>
      <c r="J57" s="135"/>
      <c r="K57" s="135">
        <v>0.5</v>
      </c>
      <c r="L57" s="135"/>
      <c r="M57" s="135"/>
      <c r="N57" s="135"/>
      <c r="O57" s="135"/>
      <c r="P57" s="135"/>
      <c r="Q57" s="195">
        <f t="shared" si="27"/>
        <v>0.5</v>
      </c>
      <c r="R57" s="195">
        <f t="shared" si="28"/>
        <v>0</v>
      </c>
      <c r="S57" s="149"/>
      <c r="T57" s="149">
        <v>1.36</v>
      </c>
      <c r="U57" s="149"/>
      <c r="V57" s="224">
        <f t="shared" si="26"/>
        <v>1.36</v>
      </c>
      <c r="W57" s="63"/>
      <c r="X57" s="59"/>
      <c r="Y57" s="59"/>
      <c r="Z57" s="59"/>
      <c r="AA57" s="57"/>
      <c r="AB57" s="57"/>
    </row>
    <row r="58" spans="1:28" s="11" customFormat="1" ht="34.9" customHeight="1" outlineLevel="3" thickBot="1">
      <c r="A58" s="171" t="s">
        <v>396</v>
      </c>
      <c r="B58" s="240" t="s">
        <v>325</v>
      </c>
      <c r="C58" s="238" t="s">
        <v>322</v>
      </c>
      <c r="D58" s="135"/>
      <c r="E58" s="135"/>
      <c r="F58" s="239">
        <v>2016</v>
      </c>
      <c r="G58" s="239">
        <v>2016</v>
      </c>
      <c r="H58" s="135">
        <v>0.57999999999999996</v>
      </c>
      <c r="I58" s="135">
        <f t="shared" si="31"/>
        <v>0.57999999999999996</v>
      </c>
      <c r="J58" s="135"/>
      <c r="K58" s="135"/>
      <c r="L58" s="135"/>
      <c r="M58" s="135"/>
      <c r="N58" s="135"/>
      <c r="O58" s="135"/>
      <c r="P58" s="135"/>
      <c r="Q58" s="195">
        <f t="shared" si="27"/>
        <v>0</v>
      </c>
      <c r="R58" s="195">
        <f t="shared" si="28"/>
        <v>0</v>
      </c>
      <c r="S58" s="149"/>
      <c r="T58" s="149">
        <v>0.72</v>
      </c>
      <c r="U58" s="149"/>
      <c r="V58" s="224">
        <f t="shared" si="26"/>
        <v>0.72</v>
      </c>
      <c r="W58" s="63"/>
      <c r="X58" s="59"/>
      <c r="Y58" s="59"/>
      <c r="Z58" s="59"/>
      <c r="AA58" s="57"/>
      <c r="AB58" s="57"/>
    </row>
    <row r="59" spans="1:28" s="11" customFormat="1" ht="34.9" customHeight="1" outlineLevel="3" thickBot="1">
      <c r="A59" s="171" t="s">
        <v>397</v>
      </c>
      <c r="B59" s="237" t="s">
        <v>10</v>
      </c>
      <c r="C59" s="238" t="s">
        <v>322</v>
      </c>
      <c r="D59" s="135">
        <v>0.8</v>
      </c>
      <c r="E59" s="135"/>
      <c r="F59" s="239">
        <v>2016</v>
      </c>
      <c r="G59" s="239">
        <v>2016</v>
      </c>
      <c r="H59" s="135">
        <v>1.1000000000000001</v>
      </c>
      <c r="I59" s="135">
        <f t="shared" si="31"/>
        <v>1.1000000000000001</v>
      </c>
      <c r="J59" s="135"/>
      <c r="K59" s="135">
        <v>0.8</v>
      </c>
      <c r="L59" s="135"/>
      <c r="M59" s="135"/>
      <c r="N59" s="135"/>
      <c r="O59" s="135"/>
      <c r="P59" s="135"/>
      <c r="Q59" s="195">
        <f t="shared" si="27"/>
        <v>0.8</v>
      </c>
      <c r="R59" s="195">
        <f t="shared" si="28"/>
        <v>0</v>
      </c>
      <c r="S59" s="149"/>
      <c r="T59" s="149">
        <v>1.36</v>
      </c>
      <c r="U59" s="149"/>
      <c r="V59" s="224">
        <f t="shared" si="26"/>
        <v>1.36</v>
      </c>
      <c r="W59" s="63"/>
      <c r="X59" s="59"/>
      <c r="Y59" s="59"/>
      <c r="Z59" s="59"/>
      <c r="AA59" s="57"/>
      <c r="AB59" s="57"/>
    </row>
    <row r="60" spans="1:28" s="11" customFormat="1" ht="34.9" customHeight="1" outlineLevel="3" thickBot="1">
      <c r="A60" s="171" t="s">
        <v>398</v>
      </c>
      <c r="B60" s="240" t="s">
        <v>324</v>
      </c>
      <c r="C60" s="238" t="s">
        <v>322</v>
      </c>
      <c r="D60" s="135"/>
      <c r="E60" s="135"/>
      <c r="F60" s="239">
        <v>2016</v>
      </c>
      <c r="G60" s="239">
        <v>2016</v>
      </c>
      <c r="H60" s="135">
        <v>0.57999999999999996</v>
      </c>
      <c r="I60" s="135">
        <f t="shared" si="31"/>
        <v>0.57999999999999996</v>
      </c>
      <c r="J60" s="135"/>
      <c r="K60" s="135"/>
      <c r="L60" s="135"/>
      <c r="M60" s="135"/>
      <c r="N60" s="135"/>
      <c r="O60" s="135"/>
      <c r="P60" s="135"/>
      <c r="Q60" s="195">
        <f t="shared" si="27"/>
        <v>0</v>
      </c>
      <c r="R60" s="195">
        <f t="shared" si="28"/>
        <v>0</v>
      </c>
      <c r="S60" s="149"/>
      <c r="T60" s="149">
        <v>0.72</v>
      </c>
      <c r="U60" s="149"/>
      <c r="V60" s="224">
        <f t="shared" si="26"/>
        <v>0.72</v>
      </c>
      <c r="W60" s="63"/>
      <c r="X60" s="59"/>
      <c r="Y60" s="59"/>
      <c r="Z60" s="59"/>
      <c r="AA60" s="57"/>
      <c r="AB60" s="57"/>
    </row>
    <row r="61" spans="1:28" s="11" customFormat="1" ht="34.9" customHeight="1" outlineLevel="3" thickBot="1">
      <c r="A61" s="171" t="s">
        <v>399</v>
      </c>
      <c r="B61" s="237" t="s">
        <v>11</v>
      </c>
      <c r="C61" s="238" t="s">
        <v>322</v>
      </c>
      <c r="D61" s="135">
        <v>0.8</v>
      </c>
      <c r="E61" s="135"/>
      <c r="F61" s="239">
        <v>2016</v>
      </c>
      <c r="G61" s="239">
        <v>2016</v>
      </c>
      <c r="H61" s="135">
        <v>1.097</v>
      </c>
      <c r="I61" s="135">
        <f t="shared" si="31"/>
        <v>1.097</v>
      </c>
      <c r="J61" s="135"/>
      <c r="K61" s="135">
        <v>0.8</v>
      </c>
      <c r="L61" s="135"/>
      <c r="M61" s="135"/>
      <c r="N61" s="135"/>
      <c r="O61" s="135"/>
      <c r="P61" s="135"/>
      <c r="Q61" s="195">
        <f t="shared" si="27"/>
        <v>0.8</v>
      </c>
      <c r="R61" s="195">
        <f t="shared" si="28"/>
        <v>0</v>
      </c>
      <c r="S61" s="149"/>
      <c r="T61" s="149">
        <v>1.36</v>
      </c>
      <c r="U61" s="149"/>
      <c r="V61" s="224">
        <f t="shared" si="26"/>
        <v>1.36</v>
      </c>
      <c r="W61" s="63"/>
      <c r="X61" s="59"/>
      <c r="Y61" s="59"/>
      <c r="Z61" s="59"/>
      <c r="AA61" s="57"/>
      <c r="AB61" s="57"/>
    </row>
    <row r="62" spans="1:28" s="11" customFormat="1" ht="34.9" customHeight="1" outlineLevel="3" thickBot="1">
      <c r="A62" s="171" t="s">
        <v>400</v>
      </c>
      <c r="B62" s="237" t="s">
        <v>12</v>
      </c>
      <c r="C62" s="238" t="s">
        <v>322</v>
      </c>
      <c r="D62" s="135">
        <v>0.4</v>
      </c>
      <c r="E62" s="135"/>
      <c r="F62" s="239">
        <v>2016</v>
      </c>
      <c r="G62" s="239">
        <v>2016</v>
      </c>
      <c r="H62" s="135">
        <v>0.55000000000000004</v>
      </c>
      <c r="I62" s="135">
        <f>H62</f>
        <v>0.55000000000000004</v>
      </c>
      <c r="J62" s="135"/>
      <c r="K62" s="135">
        <v>0.4</v>
      </c>
      <c r="L62" s="135"/>
      <c r="M62" s="135"/>
      <c r="N62" s="135"/>
      <c r="O62" s="135"/>
      <c r="P62" s="135"/>
      <c r="Q62" s="195">
        <f t="shared" si="27"/>
        <v>0.4</v>
      </c>
      <c r="R62" s="195">
        <f t="shared" si="28"/>
        <v>0</v>
      </c>
      <c r="S62" s="149"/>
      <c r="T62" s="149">
        <v>0.68</v>
      </c>
      <c r="U62" s="149"/>
      <c r="V62" s="224">
        <f t="shared" si="26"/>
        <v>0.68</v>
      </c>
      <c r="W62" s="65"/>
      <c r="X62" s="59"/>
      <c r="Y62" s="59"/>
      <c r="Z62" s="59"/>
      <c r="AA62" s="57"/>
      <c r="AB62" s="57"/>
    </row>
    <row r="63" spans="1:28" s="11" customFormat="1" ht="34.9" customHeight="1" outlineLevel="3" thickBot="1">
      <c r="A63" s="171" t="s">
        <v>401</v>
      </c>
      <c r="B63" s="237" t="s">
        <v>13</v>
      </c>
      <c r="C63" s="238" t="s">
        <v>322</v>
      </c>
      <c r="D63" s="135">
        <v>1.26</v>
      </c>
      <c r="E63" s="135"/>
      <c r="F63" s="239">
        <v>2017</v>
      </c>
      <c r="G63" s="239">
        <v>2017</v>
      </c>
      <c r="H63" s="135">
        <v>1.1000000000000001</v>
      </c>
      <c r="I63" s="135">
        <f>H63</f>
        <v>1.1000000000000001</v>
      </c>
      <c r="J63" s="135"/>
      <c r="K63" s="135">
        <v>1.26</v>
      </c>
      <c r="L63" s="135"/>
      <c r="M63" s="135"/>
      <c r="N63" s="135"/>
      <c r="O63" s="135"/>
      <c r="P63" s="135"/>
      <c r="Q63" s="195">
        <f t="shared" si="27"/>
        <v>1.26</v>
      </c>
      <c r="R63" s="195">
        <f t="shared" si="28"/>
        <v>0</v>
      </c>
      <c r="S63" s="149"/>
      <c r="T63" s="149"/>
      <c r="U63" s="149">
        <v>1.43</v>
      </c>
      <c r="V63" s="224">
        <f t="shared" si="26"/>
        <v>1.43</v>
      </c>
      <c r="W63" s="63"/>
      <c r="X63" s="59"/>
      <c r="Y63" s="59"/>
      <c r="Z63" s="59"/>
      <c r="AA63" s="57"/>
      <c r="AB63" s="57"/>
    </row>
    <row r="64" spans="1:28" s="11" customFormat="1" ht="34.9" customHeight="1" outlineLevel="3" thickBot="1">
      <c r="A64" s="171" t="s">
        <v>402</v>
      </c>
      <c r="B64" s="237" t="s">
        <v>14</v>
      </c>
      <c r="C64" s="238" t="s">
        <v>322</v>
      </c>
      <c r="D64" s="135">
        <v>0.8</v>
      </c>
      <c r="E64" s="135"/>
      <c r="F64" s="239">
        <v>2017</v>
      </c>
      <c r="G64" s="239">
        <v>2017</v>
      </c>
      <c r="H64" s="135">
        <v>1.1000000000000001</v>
      </c>
      <c r="I64" s="135">
        <f>H64</f>
        <v>1.1000000000000001</v>
      </c>
      <c r="J64" s="135"/>
      <c r="K64" s="135">
        <v>0.8</v>
      </c>
      <c r="L64" s="135"/>
      <c r="M64" s="135"/>
      <c r="N64" s="135"/>
      <c r="O64" s="135"/>
      <c r="P64" s="135"/>
      <c r="Q64" s="195">
        <f t="shared" si="27"/>
        <v>0.8</v>
      </c>
      <c r="R64" s="195">
        <f t="shared" si="28"/>
        <v>0</v>
      </c>
      <c r="S64" s="149"/>
      <c r="T64" s="149"/>
      <c r="U64" s="149">
        <v>1.43</v>
      </c>
      <c r="V64" s="224">
        <f t="shared" si="26"/>
        <v>1.43</v>
      </c>
      <c r="W64" s="65"/>
      <c r="X64" s="59"/>
      <c r="Y64" s="59"/>
      <c r="Z64" s="59"/>
      <c r="AA64" s="57"/>
      <c r="AB64" s="57"/>
    </row>
    <row r="65" spans="1:28" s="11" customFormat="1" ht="34.9" customHeight="1" outlineLevel="3" thickBot="1">
      <c r="A65" s="171" t="s">
        <v>403</v>
      </c>
      <c r="B65" s="237" t="s">
        <v>15</v>
      </c>
      <c r="C65" s="238" t="s">
        <v>322</v>
      </c>
      <c r="D65" s="135">
        <v>0.8</v>
      </c>
      <c r="E65" s="135"/>
      <c r="F65" s="239">
        <v>2017</v>
      </c>
      <c r="G65" s="239">
        <v>2017</v>
      </c>
      <c r="H65" s="135">
        <v>1.1000000000000001</v>
      </c>
      <c r="I65" s="135">
        <f>H65</f>
        <v>1.1000000000000001</v>
      </c>
      <c r="J65" s="135"/>
      <c r="K65" s="135">
        <v>0.8</v>
      </c>
      <c r="L65" s="135"/>
      <c r="M65" s="135"/>
      <c r="N65" s="135"/>
      <c r="O65" s="135"/>
      <c r="P65" s="135"/>
      <c r="Q65" s="195">
        <f t="shared" si="27"/>
        <v>0.8</v>
      </c>
      <c r="R65" s="195">
        <f t="shared" si="28"/>
        <v>0</v>
      </c>
      <c r="S65" s="149"/>
      <c r="T65" s="149"/>
      <c r="U65" s="149">
        <v>1.43</v>
      </c>
      <c r="V65" s="224">
        <f t="shared" si="26"/>
        <v>1.43</v>
      </c>
      <c r="W65" s="65"/>
      <c r="X65" s="59"/>
      <c r="Y65" s="59"/>
      <c r="Z65" s="59"/>
      <c r="AA65" s="57"/>
      <c r="AB65" s="57"/>
    </row>
    <row r="66" spans="1:28" s="11" customFormat="1" ht="34.9" customHeight="1" outlineLevel="3" thickBot="1">
      <c r="A66" s="171" t="s">
        <v>404</v>
      </c>
      <c r="B66" s="237" t="s">
        <v>16</v>
      </c>
      <c r="C66" s="238" t="s">
        <v>322</v>
      </c>
      <c r="D66" s="135">
        <v>0.8</v>
      </c>
      <c r="E66" s="135"/>
      <c r="F66" s="239">
        <v>2017</v>
      </c>
      <c r="G66" s="239">
        <v>2017</v>
      </c>
      <c r="H66" s="135">
        <v>1.1000000000000001</v>
      </c>
      <c r="I66" s="135">
        <f>H66</f>
        <v>1.1000000000000001</v>
      </c>
      <c r="J66" s="135"/>
      <c r="K66" s="135"/>
      <c r="L66" s="135"/>
      <c r="M66" s="135">
        <v>0.8</v>
      </c>
      <c r="N66" s="135"/>
      <c r="O66" s="135"/>
      <c r="P66" s="135"/>
      <c r="Q66" s="195">
        <f t="shared" si="27"/>
        <v>0.8</v>
      </c>
      <c r="R66" s="195">
        <f t="shared" si="28"/>
        <v>0</v>
      </c>
      <c r="S66" s="149"/>
      <c r="T66" s="149"/>
      <c r="U66" s="149">
        <v>1.43</v>
      </c>
      <c r="V66" s="224">
        <f t="shared" si="26"/>
        <v>1.43</v>
      </c>
      <c r="W66" s="65"/>
      <c r="X66" s="59"/>
      <c r="Y66" s="59"/>
      <c r="Z66" s="59"/>
      <c r="AA66" s="57"/>
      <c r="AB66" s="57"/>
    </row>
    <row r="67" spans="1:28" s="11" customFormat="1" ht="34.9" customHeight="1" outlineLevel="3" thickBot="1">
      <c r="A67" s="171" t="s">
        <v>405</v>
      </c>
      <c r="B67" s="237" t="s">
        <v>17</v>
      </c>
      <c r="C67" s="238" t="s">
        <v>322</v>
      </c>
      <c r="D67" s="135">
        <v>0.8</v>
      </c>
      <c r="E67" s="135"/>
      <c r="F67" s="239">
        <v>2017</v>
      </c>
      <c r="G67" s="239">
        <v>2017</v>
      </c>
      <c r="H67" s="135">
        <v>1.1000000000000001</v>
      </c>
      <c r="I67" s="135">
        <f t="shared" si="31"/>
        <v>1.1000000000000001</v>
      </c>
      <c r="J67" s="135"/>
      <c r="K67" s="135"/>
      <c r="L67" s="135"/>
      <c r="M67" s="135">
        <v>0.8</v>
      </c>
      <c r="N67" s="135"/>
      <c r="O67" s="135"/>
      <c r="P67" s="135"/>
      <c r="Q67" s="195">
        <f t="shared" si="27"/>
        <v>0.8</v>
      </c>
      <c r="R67" s="195">
        <f t="shared" si="28"/>
        <v>0</v>
      </c>
      <c r="S67" s="149"/>
      <c r="T67" s="149"/>
      <c r="U67" s="149">
        <v>1.43</v>
      </c>
      <c r="V67" s="224">
        <f t="shared" si="26"/>
        <v>1.43</v>
      </c>
      <c r="W67" s="65"/>
      <c r="X67" s="59"/>
      <c r="Y67" s="59"/>
      <c r="Z67" s="59"/>
      <c r="AA67" s="57"/>
      <c r="AB67" s="57"/>
    </row>
    <row r="68" spans="1:28" s="11" customFormat="1" ht="34.9" customHeight="1" outlineLevel="3" thickBot="1">
      <c r="A68" s="171" t="s">
        <v>406</v>
      </c>
      <c r="B68" s="237" t="s">
        <v>18</v>
      </c>
      <c r="C68" s="238" t="s">
        <v>322</v>
      </c>
      <c r="D68" s="135">
        <v>0.8</v>
      </c>
      <c r="E68" s="135"/>
      <c r="F68" s="239">
        <v>2017</v>
      </c>
      <c r="G68" s="239">
        <v>2017</v>
      </c>
      <c r="H68" s="135">
        <v>1.1000000000000001</v>
      </c>
      <c r="I68" s="135">
        <f t="shared" si="31"/>
        <v>1.1000000000000001</v>
      </c>
      <c r="J68" s="135"/>
      <c r="K68" s="135"/>
      <c r="L68" s="135"/>
      <c r="M68" s="135">
        <v>0.8</v>
      </c>
      <c r="N68" s="135"/>
      <c r="O68" s="135"/>
      <c r="P68" s="135"/>
      <c r="Q68" s="195">
        <f t="shared" si="27"/>
        <v>0.8</v>
      </c>
      <c r="R68" s="195">
        <f t="shared" si="28"/>
        <v>0</v>
      </c>
      <c r="S68" s="149"/>
      <c r="T68" s="149"/>
      <c r="U68" s="149">
        <v>1.43</v>
      </c>
      <c r="V68" s="224">
        <f t="shared" si="26"/>
        <v>1.43</v>
      </c>
      <c r="W68" s="65"/>
      <c r="X68" s="59"/>
      <c r="Y68" s="59"/>
      <c r="Z68" s="59"/>
      <c r="AA68" s="57"/>
      <c r="AB68" s="57"/>
    </row>
    <row r="69" spans="1:28" s="11" customFormat="1" ht="34.9" customHeight="1" outlineLevel="3" thickBot="1">
      <c r="A69" s="171" t="s">
        <v>407</v>
      </c>
      <c r="B69" s="237" t="s">
        <v>19</v>
      </c>
      <c r="C69" s="238" t="s">
        <v>322</v>
      </c>
      <c r="D69" s="135">
        <v>0.8</v>
      </c>
      <c r="E69" s="135"/>
      <c r="F69" s="239">
        <v>2017</v>
      </c>
      <c r="G69" s="239">
        <v>2017</v>
      </c>
      <c r="H69" s="135">
        <v>1.1000000000000001</v>
      </c>
      <c r="I69" s="135">
        <f t="shared" si="31"/>
        <v>1.1000000000000001</v>
      </c>
      <c r="J69" s="135"/>
      <c r="K69" s="135"/>
      <c r="L69" s="135"/>
      <c r="M69" s="135">
        <v>0.8</v>
      </c>
      <c r="N69" s="135"/>
      <c r="O69" s="135"/>
      <c r="P69" s="135"/>
      <c r="Q69" s="195">
        <f t="shared" si="27"/>
        <v>0.8</v>
      </c>
      <c r="R69" s="195">
        <f t="shared" si="28"/>
        <v>0</v>
      </c>
      <c r="S69" s="149"/>
      <c r="T69" s="149"/>
      <c r="U69" s="149">
        <v>1.43</v>
      </c>
      <c r="V69" s="224">
        <f t="shared" si="26"/>
        <v>1.43</v>
      </c>
      <c r="W69" s="65"/>
      <c r="X69" s="59"/>
      <c r="Y69" s="59"/>
      <c r="Z69" s="59"/>
      <c r="AA69" s="57"/>
      <c r="AB69" s="57"/>
    </row>
    <row r="70" spans="1:28" s="11" customFormat="1" ht="34.9" customHeight="1" outlineLevel="3" thickBot="1">
      <c r="A70" s="171" t="s">
        <v>408</v>
      </c>
      <c r="B70" s="237" t="s">
        <v>20</v>
      </c>
      <c r="C70" s="238" t="s">
        <v>322</v>
      </c>
      <c r="D70" s="135">
        <v>0.4</v>
      </c>
      <c r="E70" s="135"/>
      <c r="F70" s="239">
        <v>2017</v>
      </c>
      <c r="G70" s="239">
        <v>2017</v>
      </c>
      <c r="H70" s="135">
        <v>0.55000000000000004</v>
      </c>
      <c r="I70" s="135">
        <f t="shared" si="31"/>
        <v>0.55000000000000004</v>
      </c>
      <c r="J70" s="135"/>
      <c r="K70" s="135"/>
      <c r="L70" s="135"/>
      <c r="M70" s="135">
        <v>0.4</v>
      </c>
      <c r="N70" s="135"/>
      <c r="O70" s="135"/>
      <c r="P70" s="135"/>
      <c r="Q70" s="195">
        <f t="shared" si="27"/>
        <v>0.4</v>
      </c>
      <c r="R70" s="195">
        <f t="shared" si="28"/>
        <v>0</v>
      </c>
      <c r="S70" s="149"/>
      <c r="T70" s="149"/>
      <c r="U70" s="149">
        <v>0.71</v>
      </c>
      <c r="V70" s="224">
        <f t="shared" si="26"/>
        <v>0.71</v>
      </c>
      <c r="W70" s="65"/>
      <c r="X70" s="59"/>
      <c r="Y70" s="59"/>
      <c r="Z70" s="59"/>
      <c r="AA70" s="57"/>
      <c r="AB70" s="57"/>
    </row>
    <row r="71" spans="1:28" s="11" customFormat="1" ht="25.15" customHeight="1" thickBot="1">
      <c r="A71" s="242" t="s">
        <v>56</v>
      </c>
      <c r="B71" s="243" t="s">
        <v>61</v>
      </c>
      <c r="C71" s="101"/>
      <c r="D71" s="203">
        <f>SUM(D72:D72)</f>
        <v>0</v>
      </c>
      <c r="E71" s="204">
        <f>SUM(E72:E72)</f>
        <v>0</v>
      </c>
      <c r="F71" s="162"/>
      <c r="G71" s="162"/>
      <c r="H71" s="204">
        <f t="shared" ref="H71:P71" si="32">SUM(H72:H72)</f>
        <v>0</v>
      </c>
      <c r="I71" s="163">
        <f t="shared" si="32"/>
        <v>0</v>
      </c>
      <c r="J71" s="163">
        <f t="shared" si="32"/>
        <v>0</v>
      </c>
      <c r="K71" s="203">
        <f t="shared" si="32"/>
        <v>0</v>
      </c>
      <c r="L71" s="204">
        <f t="shared" si="32"/>
        <v>0</v>
      </c>
      <c r="M71" s="203">
        <f t="shared" si="32"/>
        <v>0</v>
      </c>
      <c r="N71" s="204">
        <f t="shared" si="32"/>
        <v>0</v>
      </c>
      <c r="O71" s="203">
        <f t="shared" si="32"/>
        <v>0</v>
      </c>
      <c r="P71" s="204">
        <f t="shared" si="32"/>
        <v>0</v>
      </c>
      <c r="Q71" s="195">
        <f t="shared" ref="Q71:Q85" si="33">SUM(O71,M71,K71,)</f>
        <v>0</v>
      </c>
      <c r="R71" s="195">
        <f t="shared" ref="R71:R85" si="34">SUM(P71,N71,L71,)</f>
        <v>0</v>
      </c>
      <c r="S71" s="163">
        <f>SUM(S72:S72)</f>
        <v>0</v>
      </c>
      <c r="T71" s="163">
        <f>SUM(T72:T72)</f>
        <v>0</v>
      </c>
      <c r="U71" s="163">
        <f>SUM(U72:U72)</f>
        <v>0</v>
      </c>
      <c r="V71" s="224">
        <f t="shared" ref="V71" si="35">SUM(S71:U71)</f>
        <v>0</v>
      </c>
      <c r="W71" s="57"/>
      <c r="X71" s="57"/>
      <c r="Y71" s="57"/>
      <c r="Z71" s="57"/>
      <c r="AA71" s="57"/>
      <c r="AB71" s="57"/>
    </row>
    <row r="72" spans="1:28" s="11" customFormat="1" ht="25.15" customHeight="1" outlineLevel="3" thickBot="1">
      <c r="A72" s="244" t="s">
        <v>278</v>
      </c>
      <c r="B72" s="225" t="s">
        <v>349</v>
      </c>
      <c r="C72" s="128"/>
      <c r="D72" s="146"/>
      <c r="E72" s="147"/>
      <c r="F72" s="144"/>
      <c r="G72" s="144"/>
      <c r="H72" s="149"/>
      <c r="I72" s="149"/>
      <c r="J72" s="149"/>
      <c r="K72" s="146"/>
      <c r="L72" s="147"/>
      <c r="M72" s="146"/>
      <c r="N72" s="147"/>
      <c r="O72" s="146"/>
      <c r="P72" s="147"/>
      <c r="Q72" s="195">
        <f t="shared" si="33"/>
        <v>0</v>
      </c>
      <c r="R72" s="195">
        <f t="shared" si="34"/>
        <v>0</v>
      </c>
      <c r="S72" s="149"/>
      <c r="T72" s="149"/>
      <c r="U72" s="149"/>
      <c r="V72" s="224">
        <f t="shared" ref="V72:V87" si="36">SUM(S72:U72)</f>
        <v>0</v>
      </c>
      <c r="W72" s="57"/>
      <c r="X72" s="57"/>
      <c r="Y72" s="57"/>
      <c r="Z72" s="57"/>
      <c r="AA72" s="57"/>
      <c r="AB72" s="57"/>
    </row>
    <row r="73" spans="1:28" s="11" customFormat="1" ht="25.15" customHeight="1" outlineLevel="3" thickBot="1">
      <c r="A73" s="245" t="s">
        <v>57</v>
      </c>
      <c r="B73" s="243" t="s">
        <v>62</v>
      </c>
      <c r="C73" s="101"/>
      <c r="D73" s="203">
        <f>SUM(D74:D74)</f>
        <v>0</v>
      </c>
      <c r="E73" s="204">
        <f>SUM(E74:E74)</f>
        <v>0</v>
      </c>
      <c r="F73" s="162"/>
      <c r="G73" s="162"/>
      <c r="H73" s="204">
        <f t="shared" ref="H73:P73" si="37">SUM(H74:H74)</f>
        <v>0</v>
      </c>
      <c r="I73" s="163">
        <f t="shared" si="37"/>
        <v>0</v>
      </c>
      <c r="J73" s="163">
        <f t="shared" si="37"/>
        <v>0</v>
      </c>
      <c r="K73" s="203">
        <f t="shared" si="37"/>
        <v>0</v>
      </c>
      <c r="L73" s="204">
        <f t="shared" si="37"/>
        <v>0</v>
      </c>
      <c r="M73" s="203">
        <f t="shared" si="37"/>
        <v>0</v>
      </c>
      <c r="N73" s="204">
        <f t="shared" si="37"/>
        <v>0</v>
      </c>
      <c r="O73" s="203">
        <f t="shared" si="37"/>
        <v>0</v>
      </c>
      <c r="P73" s="204">
        <f t="shared" si="37"/>
        <v>0</v>
      </c>
      <c r="Q73" s="195">
        <f t="shared" si="33"/>
        <v>0</v>
      </c>
      <c r="R73" s="195">
        <f t="shared" si="34"/>
        <v>0</v>
      </c>
      <c r="S73" s="163">
        <f>SUM(S74:S74)</f>
        <v>0</v>
      </c>
      <c r="T73" s="163">
        <f>SUM(T74:T74)</f>
        <v>0</v>
      </c>
      <c r="U73" s="163">
        <f>SUM(U74:U74)</f>
        <v>0</v>
      </c>
      <c r="V73" s="224">
        <f t="shared" si="36"/>
        <v>0</v>
      </c>
      <c r="W73" s="57"/>
      <c r="X73" s="57"/>
      <c r="Y73" s="57"/>
      <c r="Z73" s="57"/>
      <c r="AA73" s="57"/>
      <c r="AB73" s="57"/>
    </row>
    <row r="74" spans="1:28" s="11" customFormat="1" ht="25.15" customHeight="1" outlineLevel="3" thickBot="1">
      <c r="A74" s="244" t="s">
        <v>279</v>
      </c>
      <c r="B74" s="225" t="s">
        <v>349</v>
      </c>
      <c r="C74" s="128"/>
      <c r="D74" s="146"/>
      <c r="E74" s="147"/>
      <c r="F74" s="144"/>
      <c r="G74" s="144"/>
      <c r="H74" s="149"/>
      <c r="I74" s="149"/>
      <c r="J74" s="149"/>
      <c r="K74" s="146"/>
      <c r="L74" s="147"/>
      <c r="M74" s="146"/>
      <c r="N74" s="147"/>
      <c r="O74" s="146"/>
      <c r="P74" s="147"/>
      <c r="Q74" s="195">
        <f t="shared" si="33"/>
        <v>0</v>
      </c>
      <c r="R74" s="195">
        <f t="shared" si="34"/>
        <v>0</v>
      </c>
      <c r="S74" s="149"/>
      <c r="T74" s="149"/>
      <c r="U74" s="149"/>
      <c r="V74" s="224">
        <f t="shared" si="36"/>
        <v>0</v>
      </c>
      <c r="W74" s="57"/>
      <c r="X74" s="57"/>
      <c r="Y74" s="57"/>
      <c r="Z74" s="57"/>
      <c r="AA74" s="57"/>
      <c r="AB74" s="57"/>
    </row>
    <row r="75" spans="1:28" s="11" customFormat="1" ht="25.15" customHeight="1" thickBot="1">
      <c r="A75" s="245" t="s">
        <v>58</v>
      </c>
      <c r="B75" s="243" t="s">
        <v>63</v>
      </c>
      <c r="C75" s="101"/>
      <c r="D75" s="203">
        <f>SUM(D76:D76)</f>
        <v>0</v>
      </c>
      <c r="E75" s="204">
        <f>SUM(E76:E76)</f>
        <v>0</v>
      </c>
      <c r="F75" s="162"/>
      <c r="G75" s="162"/>
      <c r="H75" s="204">
        <f t="shared" ref="H75:P75" si="38">SUM(H76:H76)</f>
        <v>0</v>
      </c>
      <c r="I75" s="163">
        <f t="shared" si="38"/>
        <v>0</v>
      </c>
      <c r="J75" s="163">
        <f t="shared" si="38"/>
        <v>0</v>
      </c>
      <c r="K75" s="203">
        <f t="shared" si="38"/>
        <v>0</v>
      </c>
      <c r="L75" s="204">
        <f t="shared" si="38"/>
        <v>0</v>
      </c>
      <c r="M75" s="203">
        <f t="shared" si="38"/>
        <v>0</v>
      </c>
      <c r="N75" s="204">
        <f t="shared" si="38"/>
        <v>0</v>
      </c>
      <c r="O75" s="203">
        <f t="shared" si="38"/>
        <v>0</v>
      </c>
      <c r="P75" s="204">
        <f t="shared" si="38"/>
        <v>0</v>
      </c>
      <c r="Q75" s="195">
        <f t="shared" si="33"/>
        <v>0</v>
      </c>
      <c r="R75" s="195">
        <f t="shared" si="34"/>
        <v>0</v>
      </c>
      <c r="S75" s="163">
        <f>SUM(S76:S76)</f>
        <v>0</v>
      </c>
      <c r="T75" s="163">
        <f>SUM(T76:T76)</f>
        <v>0</v>
      </c>
      <c r="U75" s="163">
        <f>SUM(U76:U76)</f>
        <v>0</v>
      </c>
      <c r="V75" s="224">
        <f t="shared" si="36"/>
        <v>0</v>
      </c>
      <c r="W75" s="57"/>
      <c r="X75" s="57"/>
      <c r="Y75" s="57"/>
      <c r="Z75" s="57"/>
      <c r="AA75" s="57"/>
      <c r="AB75" s="57"/>
    </row>
    <row r="76" spans="1:28" s="11" customFormat="1" ht="25.15" customHeight="1" outlineLevel="1" thickBot="1">
      <c r="A76" s="244" t="s">
        <v>280</v>
      </c>
      <c r="B76" s="225" t="s">
        <v>349</v>
      </c>
      <c r="C76" s="128"/>
      <c r="D76" s="146"/>
      <c r="E76" s="147"/>
      <c r="F76" s="144"/>
      <c r="G76" s="144"/>
      <c r="H76" s="149"/>
      <c r="I76" s="149"/>
      <c r="J76" s="149"/>
      <c r="K76" s="146"/>
      <c r="L76" s="147"/>
      <c r="M76" s="146"/>
      <c r="N76" s="147"/>
      <c r="O76" s="146"/>
      <c r="P76" s="147"/>
      <c r="Q76" s="195">
        <f t="shared" si="33"/>
        <v>0</v>
      </c>
      <c r="R76" s="195">
        <f t="shared" si="34"/>
        <v>0</v>
      </c>
      <c r="S76" s="149"/>
      <c r="T76" s="149"/>
      <c r="U76" s="149"/>
      <c r="V76" s="224">
        <f t="shared" si="36"/>
        <v>0</v>
      </c>
      <c r="W76" s="57"/>
      <c r="X76" s="57"/>
      <c r="Y76" s="57"/>
      <c r="Z76" s="57"/>
      <c r="AA76" s="57"/>
      <c r="AB76" s="57"/>
    </row>
    <row r="77" spans="1:28" s="11" customFormat="1" ht="25.15" customHeight="1" thickBot="1">
      <c r="A77" s="245" t="s">
        <v>59</v>
      </c>
      <c r="B77" s="246" t="s">
        <v>109</v>
      </c>
      <c r="C77" s="101"/>
      <c r="D77" s="203">
        <f>SUM(D78:D78)</f>
        <v>0</v>
      </c>
      <c r="E77" s="204">
        <f>SUM(E78:E78)</f>
        <v>0</v>
      </c>
      <c r="F77" s="162"/>
      <c r="G77" s="162"/>
      <c r="H77" s="204">
        <f t="shared" ref="H77:P77" si="39">SUM(H78:H78)</f>
        <v>1.51</v>
      </c>
      <c r="I77" s="163">
        <f t="shared" si="39"/>
        <v>1.51</v>
      </c>
      <c r="J77" s="163">
        <f t="shared" si="39"/>
        <v>0</v>
      </c>
      <c r="K77" s="203">
        <f t="shared" si="39"/>
        <v>0</v>
      </c>
      <c r="L77" s="204">
        <f t="shared" si="39"/>
        <v>0</v>
      </c>
      <c r="M77" s="203">
        <f t="shared" si="39"/>
        <v>0</v>
      </c>
      <c r="N77" s="204">
        <f t="shared" si="39"/>
        <v>0</v>
      </c>
      <c r="O77" s="203">
        <f t="shared" si="39"/>
        <v>0</v>
      </c>
      <c r="P77" s="204">
        <f t="shared" si="39"/>
        <v>0</v>
      </c>
      <c r="Q77" s="195">
        <f t="shared" si="33"/>
        <v>0</v>
      </c>
      <c r="R77" s="195">
        <f t="shared" si="34"/>
        <v>0</v>
      </c>
      <c r="S77" s="163">
        <f>SUM(S78:S78)</f>
        <v>1.75</v>
      </c>
      <c r="T77" s="163">
        <f>SUM(T78:T78)</f>
        <v>0</v>
      </c>
      <c r="U77" s="163">
        <f>SUM(U78:U78)</f>
        <v>0</v>
      </c>
      <c r="V77" s="224">
        <f t="shared" si="36"/>
        <v>1.75</v>
      </c>
      <c r="W77" s="57"/>
      <c r="X77" s="57"/>
      <c r="Y77" s="57"/>
      <c r="Z77" s="57"/>
      <c r="AA77" s="57"/>
      <c r="AB77" s="57"/>
    </row>
    <row r="78" spans="1:28" s="11" customFormat="1" ht="25.15" customHeight="1" thickBot="1">
      <c r="A78" s="382" t="s">
        <v>281</v>
      </c>
      <c r="B78" s="383" t="s">
        <v>421</v>
      </c>
      <c r="C78" s="384" t="s">
        <v>322</v>
      </c>
      <c r="D78" s="385"/>
      <c r="E78" s="385"/>
      <c r="F78" s="386">
        <v>2015</v>
      </c>
      <c r="G78" s="386">
        <v>2015</v>
      </c>
      <c r="H78" s="385">
        <v>1.51</v>
      </c>
      <c r="I78" s="385">
        <f>H78</f>
        <v>1.51</v>
      </c>
      <c r="J78" s="387"/>
      <c r="K78" s="385"/>
      <c r="L78" s="385"/>
      <c r="M78" s="385"/>
      <c r="N78" s="385"/>
      <c r="O78" s="385"/>
      <c r="P78" s="385"/>
      <c r="Q78" s="388">
        <f t="shared" si="33"/>
        <v>0</v>
      </c>
      <c r="R78" s="388">
        <f t="shared" si="34"/>
        <v>0</v>
      </c>
      <c r="S78" s="387">
        <v>1.75</v>
      </c>
      <c r="T78" s="387"/>
      <c r="U78" s="387"/>
      <c r="V78" s="389">
        <f t="shared" si="36"/>
        <v>1.75</v>
      </c>
      <c r="W78" s="59"/>
      <c r="X78" s="66"/>
      <c r="Y78" s="66"/>
      <c r="Z78" s="66"/>
      <c r="AA78" s="57"/>
      <c r="AB78" s="57"/>
    </row>
    <row r="79" spans="1:28" s="11" customFormat="1" ht="25.15" customHeight="1" thickBot="1">
      <c r="A79" s="245" t="s">
        <v>110</v>
      </c>
      <c r="B79" s="246" t="s">
        <v>111</v>
      </c>
      <c r="C79" s="101"/>
      <c r="D79" s="203">
        <f>SUM(D80:D80)</f>
        <v>0</v>
      </c>
      <c r="E79" s="204">
        <f>SUM(E80:E80)</f>
        <v>0</v>
      </c>
      <c r="F79" s="162"/>
      <c r="G79" s="162"/>
      <c r="H79" s="204">
        <f t="shared" ref="H79:P79" si="40">SUM(H80:H80)</f>
        <v>0</v>
      </c>
      <c r="I79" s="163">
        <f t="shared" si="40"/>
        <v>0</v>
      </c>
      <c r="J79" s="163">
        <f t="shared" si="40"/>
        <v>0</v>
      </c>
      <c r="K79" s="203">
        <f t="shared" si="40"/>
        <v>0</v>
      </c>
      <c r="L79" s="204">
        <f t="shared" si="40"/>
        <v>0</v>
      </c>
      <c r="M79" s="203">
        <f t="shared" si="40"/>
        <v>0</v>
      </c>
      <c r="N79" s="204">
        <f t="shared" si="40"/>
        <v>0</v>
      </c>
      <c r="O79" s="203">
        <f t="shared" si="40"/>
        <v>0</v>
      </c>
      <c r="P79" s="204">
        <f t="shared" si="40"/>
        <v>0</v>
      </c>
      <c r="Q79" s="195">
        <f t="shared" si="33"/>
        <v>0</v>
      </c>
      <c r="R79" s="195">
        <f t="shared" si="34"/>
        <v>0</v>
      </c>
      <c r="S79" s="163">
        <f>SUM(S80:S80)</f>
        <v>0</v>
      </c>
      <c r="T79" s="163">
        <f>SUM(T80:T80)</f>
        <v>0</v>
      </c>
      <c r="U79" s="163">
        <f>SUM(U80:U80)</f>
        <v>0</v>
      </c>
      <c r="V79" s="224">
        <f t="shared" si="36"/>
        <v>0</v>
      </c>
      <c r="W79" s="57"/>
      <c r="X79" s="57"/>
      <c r="Y79" s="57"/>
      <c r="Z79" s="57"/>
      <c r="AA79" s="57"/>
      <c r="AB79" s="57"/>
    </row>
    <row r="80" spans="1:28" s="11" customFormat="1" ht="25.15" customHeight="1" outlineLevel="1" thickBot="1">
      <c r="A80" s="244" t="s">
        <v>282</v>
      </c>
      <c r="B80" s="225" t="s">
        <v>349</v>
      </c>
      <c r="C80" s="128"/>
      <c r="D80" s="146"/>
      <c r="E80" s="147"/>
      <c r="F80" s="144"/>
      <c r="G80" s="144"/>
      <c r="H80" s="149"/>
      <c r="I80" s="149"/>
      <c r="J80" s="149"/>
      <c r="K80" s="146"/>
      <c r="L80" s="147"/>
      <c r="M80" s="146"/>
      <c r="N80" s="147"/>
      <c r="O80" s="146"/>
      <c r="P80" s="147"/>
      <c r="Q80" s="195">
        <f t="shared" si="33"/>
        <v>0</v>
      </c>
      <c r="R80" s="195">
        <f t="shared" si="34"/>
        <v>0</v>
      </c>
      <c r="S80" s="149"/>
      <c r="T80" s="149"/>
      <c r="U80" s="149"/>
      <c r="V80" s="224">
        <f t="shared" si="36"/>
        <v>0</v>
      </c>
      <c r="W80" s="57"/>
      <c r="X80" s="57"/>
      <c r="Y80" s="57"/>
      <c r="Z80" s="57"/>
      <c r="AA80" s="57"/>
      <c r="AB80" s="57"/>
    </row>
    <row r="81" spans="1:28" s="11" customFormat="1" ht="25.15" customHeight="1" thickBot="1">
      <c r="A81" s="245" t="s">
        <v>420</v>
      </c>
      <c r="B81" s="246" t="s">
        <v>84</v>
      </c>
      <c r="C81" s="101"/>
      <c r="D81" s="203">
        <f>SUM(D82,D84,D86,D88,D108,D118,D120,D122)</f>
        <v>0</v>
      </c>
      <c r="E81" s="204">
        <f>SUM(E82,E84,E86,E88,E108,E118,E120,E122)</f>
        <v>0</v>
      </c>
      <c r="F81" s="162"/>
      <c r="G81" s="162"/>
      <c r="H81" s="204">
        <f t="shared" ref="H81:P81" si="41">SUM(H82,H84,H86,H88,H108,H118,H120,H122)</f>
        <v>19.277000000000001</v>
      </c>
      <c r="I81" s="163">
        <f t="shared" si="41"/>
        <v>19.277000000000001</v>
      </c>
      <c r="J81" s="163">
        <f t="shared" si="41"/>
        <v>0</v>
      </c>
      <c r="K81" s="203">
        <f t="shared" si="41"/>
        <v>0</v>
      </c>
      <c r="L81" s="204">
        <f t="shared" si="41"/>
        <v>0</v>
      </c>
      <c r="M81" s="203">
        <f t="shared" si="41"/>
        <v>0</v>
      </c>
      <c r="N81" s="204">
        <f t="shared" si="41"/>
        <v>0</v>
      </c>
      <c r="O81" s="203">
        <f t="shared" si="41"/>
        <v>0</v>
      </c>
      <c r="P81" s="204">
        <f t="shared" si="41"/>
        <v>0</v>
      </c>
      <c r="Q81" s="195">
        <f t="shared" si="33"/>
        <v>0</v>
      </c>
      <c r="R81" s="195">
        <f t="shared" si="34"/>
        <v>0</v>
      </c>
      <c r="S81" s="163">
        <f>SUM(S82,S84,S86,S88,S108,S118,S120,S122)</f>
        <v>13.609631999999998</v>
      </c>
      <c r="T81" s="163">
        <f>SUM(T82,T84,T86,T88,T108,T118,T120,T122)</f>
        <v>8.0470000000000006</v>
      </c>
      <c r="U81" s="163">
        <f>SUM(U82,U84,U86,U88,U108,U118,U120,U122)</f>
        <v>1.365</v>
      </c>
      <c r="V81" s="224">
        <f t="shared" si="36"/>
        <v>23.021631999999997</v>
      </c>
      <c r="W81" s="57">
        <f>'Приложение 1.2'!L82</f>
        <v>23.021999999999998</v>
      </c>
      <c r="X81" s="86">
        <f>W81-V81</f>
        <v>3.680000000017003E-4</v>
      </c>
      <c r="Y81" s="57"/>
      <c r="Z81" s="57"/>
      <c r="AA81" s="57"/>
      <c r="AB81" s="57"/>
    </row>
    <row r="82" spans="1:28" s="11" customFormat="1" ht="25.15" customHeight="1" thickBot="1">
      <c r="A82" s="247" t="s">
        <v>419</v>
      </c>
      <c r="B82" s="248" t="s">
        <v>85</v>
      </c>
      <c r="C82" s="141"/>
      <c r="D82" s="249">
        <f>SUM(D83:D83)</f>
        <v>0</v>
      </c>
      <c r="E82" s="250">
        <f>SUM(E83:E83)</f>
        <v>0</v>
      </c>
      <c r="F82" s="165"/>
      <c r="G82" s="165"/>
      <c r="H82" s="250">
        <f t="shared" ref="H82:P82" si="42">SUM(H83:H83)</f>
        <v>0</v>
      </c>
      <c r="I82" s="166">
        <f t="shared" si="42"/>
        <v>0</v>
      </c>
      <c r="J82" s="166">
        <f t="shared" si="42"/>
        <v>0</v>
      </c>
      <c r="K82" s="249">
        <f t="shared" si="42"/>
        <v>0</v>
      </c>
      <c r="L82" s="250">
        <f t="shared" si="42"/>
        <v>0</v>
      </c>
      <c r="M82" s="249">
        <f t="shared" si="42"/>
        <v>0</v>
      </c>
      <c r="N82" s="250">
        <f t="shared" si="42"/>
        <v>0</v>
      </c>
      <c r="O82" s="249">
        <f t="shared" si="42"/>
        <v>0</v>
      </c>
      <c r="P82" s="250">
        <f t="shared" si="42"/>
        <v>0</v>
      </c>
      <c r="Q82" s="195">
        <f t="shared" si="33"/>
        <v>0</v>
      </c>
      <c r="R82" s="195">
        <f t="shared" si="34"/>
        <v>0</v>
      </c>
      <c r="S82" s="166">
        <f>SUM(S83:S83)</f>
        <v>0</v>
      </c>
      <c r="T82" s="166">
        <f>SUM(T83:T83)</f>
        <v>0</v>
      </c>
      <c r="U82" s="166">
        <f>SUM(U83:U83)</f>
        <v>0</v>
      </c>
      <c r="V82" s="224">
        <f t="shared" si="36"/>
        <v>0</v>
      </c>
      <c r="W82" s="57"/>
      <c r="X82" s="57"/>
      <c r="Y82" s="57"/>
      <c r="Z82" s="57"/>
      <c r="AA82" s="57"/>
      <c r="AB82" s="57"/>
    </row>
    <row r="83" spans="1:28" s="11" customFormat="1" ht="25.15" customHeight="1" thickBot="1">
      <c r="A83" s="244" t="s">
        <v>283</v>
      </c>
      <c r="B83" s="225" t="s">
        <v>349</v>
      </c>
      <c r="C83" s="128"/>
      <c r="D83" s="146"/>
      <c r="E83" s="147"/>
      <c r="F83" s="144"/>
      <c r="G83" s="144"/>
      <c r="H83" s="149"/>
      <c r="I83" s="149"/>
      <c r="J83" s="149"/>
      <c r="K83" s="146"/>
      <c r="L83" s="147"/>
      <c r="M83" s="146"/>
      <c r="N83" s="147"/>
      <c r="O83" s="146"/>
      <c r="P83" s="147"/>
      <c r="Q83" s="195">
        <f t="shared" si="33"/>
        <v>0</v>
      </c>
      <c r="R83" s="195">
        <f t="shared" si="34"/>
        <v>0</v>
      </c>
      <c r="S83" s="149"/>
      <c r="T83" s="149"/>
      <c r="U83" s="149"/>
      <c r="V83" s="224">
        <f t="shared" si="36"/>
        <v>0</v>
      </c>
      <c r="W83" s="57"/>
      <c r="X83" s="57"/>
      <c r="Y83" s="57"/>
      <c r="Z83" s="57"/>
      <c r="AA83" s="57"/>
      <c r="AB83" s="57"/>
    </row>
    <row r="84" spans="1:28" s="11" customFormat="1" ht="25.15" customHeight="1" thickBot="1">
      <c r="A84" s="247" t="s">
        <v>418</v>
      </c>
      <c r="B84" s="248" t="s">
        <v>86</v>
      </c>
      <c r="C84" s="141"/>
      <c r="D84" s="249">
        <f>SUM(D85:D85)</f>
        <v>0</v>
      </c>
      <c r="E84" s="250">
        <f>SUM(E85:E85)</f>
        <v>0</v>
      </c>
      <c r="F84" s="165"/>
      <c r="G84" s="165"/>
      <c r="H84" s="250">
        <f t="shared" ref="H84:P84" si="43">SUM(H85:H85)</f>
        <v>0</v>
      </c>
      <c r="I84" s="166">
        <f t="shared" si="43"/>
        <v>0</v>
      </c>
      <c r="J84" s="166">
        <f t="shared" si="43"/>
        <v>0</v>
      </c>
      <c r="K84" s="249">
        <f t="shared" si="43"/>
        <v>0</v>
      </c>
      <c r="L84" s="250">
        <f t="shared" si="43"/>
        <v>0</v>
      </c>
      <c r="M84" s="249">
        <f t="shared" si="43"/>
        <v>0</v>
      </c>
      <c r="N84" s="250">
        <f t="shared" si="43"/>
        <v>0</v>
      </c>
      <c r="O84" s="249">
        <f t="shared" si="43"/>
        <v>0</v>
      </c>
      <c r="P84" s="250">
        <f t="shared" si="43"/>
        <v>0</v>
      </c>
      <c r="Q84" s="195">
        <f t="shared" si="33"/>
        <v>0</v>
      </c>
      <c r="R84" s="195">
        <f t="shared" si="34"/>
        <v>0</v>
      </c>
      <c r="S84" s="166">
        <f>SUM(S85:S85)</f>
        <v>0</v>
      </c>
      <c r="T84" s="166">
        <f>SUM(T85:T85)</f>
        <v>0</v>
      </c>
      <c r="U84" s="166">
        <f>SUM(U85:U85)</f>
        <v>0</v>
      </c>
      <c r="V84" s="224">
        <f t="shared" si="36"/>
        <v>0</v>
      </c>
      <c r="W84" s="57"/>
      <c r="X84" s="57"/>
      <c r="Y84" s="57"/>
      <c r="Z84" s="57"/>
      <c r="AA84" s="57"/>
      <c r="AB84" s="57"/>
    </row>
    <row r="85" spans="1:28" s="11" customFormat="1" ht="25.15" customHeight="1" thickBot="1">
      <c r="A85" s="244" t="s">
        <v>284</v>
      </c>
      <c r="B85" s="225" t="s">
        <v>347</v>
      </c>
      <c r="C85" s="128"/>
      <c r="D85" s="146"/>
      <c r="E85" s="147"/>
      <c r="F85" s="144"/>
      <c r="G85" s="144"/>
      <c r="H85" s="149"/>
      <c r="I85" s="149"/>
      <c r="J85" s="149"/>
      <c r="K85" s="146"/>
      <c r="L85" s="147"/>
      <c r="M85" s="146"/>
      <c r="N85" s="147"/>
      <c r="O85" s="146"/>
      <c r="P85" s="147"/>
      <c r="Q85" s="195">
        <f t="shared" si="33"/>
        <v>0</v>
      </c>
      <c r="R85" s="195">
        <f t="shared" si="34"/>
        <v>0</v>
      </c>
      <c r="S85" s="149"/>
      <c r="T85" s="149"/>
      <c r="U85" s="149"/>
      <c r="V85" s="224">
        <f t="shared" si="36"/>
        <v>0</v>
      </c>
      <c r="W85" s="57"/>
      <c r="X85" s="57"/>
      <c r="Y85" s="57"/>
      <c r="Z85" s="57"/>
      <c r="AA85" s="57"/>
      <c r="AB85" s="57"/>
    </row>
    <row r="86" spans="1:28" s="11" customFormat="1" ht="25.15" customHeight="1" thickBot="1">
      <c r="A86" s="247" t="s">
        <v>417</v>
      </c>
      <c r="B86" s="248" t="s">
        <v>87</v>
      </c>
      <c r="C86" s="141"/>
      <c r="D86" s="249">
        <f>SUM(D87:D87)</f>
        <v>0</v>
      </c>
      <c r="E86" s="250">
        <f>SUM(E87:E87)</f>
        <v>0</v>
      </c>
      <c r="F86" s="165"/>
      <c r="G86" s="165"/>
      <c r="H86" s="250">
        <f t="shared" ref="H86:P86" si="44">SUM(H87:H87)</f>
        <v>0</v>
      </c>
      <c r="I86" s="166">
        <f t="shared" si="44"/>
        <v>0</v>
      </c>
      <c r="J86" s="166">
        <f t="shared" si="44"/>
        <v>0</v>
      </c>
      <c r="K86" s="249">
        <f t="shared" si="44"/>
        <v>0</v>
      </c>
      <c r="L86" s="250">
        <f t="shared" si="44"/>
        <v>0</v>
      </c>
      <c r="M86" s="249">
        <f t="shared" si="44"/>
        <v>0</v>
      </c>
      <c r="N86" s="250">
        <f t="shared" si="44"/>
        <v>0</v>
      </c>
      <c r="O86" s="249">
        <f t="shared" si="44"/>
        <v>0</v>
      </c>
      <c r="P86" s="250">
        <f t="shared" si="44"/>
        <v>0</v>
      </c>
      <c r="Q86" s="195">
        <f t="shared" ref="Q86:Q91" si="45">SUM(O86,M86,K86,)</f>
        <v>0</v>
      </c>
      <c r="R86" s="195">
        <f t="shared" ref="R86:R92" si="46">SUM(P86,N86,L86,)</f>
        <v>0</v>
      </c>
      <c r="S86" s="166">
        <f>SUM(S87:S87)</f>
        <v>0</v>
      </c>
      <c r="T86" s="166">
        <f>SUM(T87:T87)</f>
        <v>0</v>
      </c>
      <c r="U86" s="166">
        <f>SUM(U87:U87)</f>
        <v>0</v>
      </c>
      <c r="V86" s="224">
        <f t="shared" si="36"/>
        <v>0</v>
      </c>
      <c r="W86" s="57"/>
      <c r="X86" s="57"/>
      <c r="Y86" s="57"/>
      <c r="Z86" s="57"/>
      <c r="AA86" s="57"/>
      <c r="AB86" s="57"/>
    </row>
    <row r="87" spans="1:28" s="11" customFormat="1" ht="25.15" customHeight="1" thickBot="1">
      <c r="A87" s="244" t="s">
        <v>285</v>
      </c>
      <c r="B87" s="225" t="s">
        <v>347</v>
      </c>
      <c r="C87" s="128"/>
      <c r="D87" s="146"/>
      <c r="E87" s="147"/>
      <c r="F87" s="144"/>
      <c r="G87" s="144"/>
      <c r="H87" s="149"/>
      <c r="I87" s="149"/>
      <c r="J87" s="149"/>
      <c r="K87" s="146"/>
      <c r="L87" s="147"/>
      <c r="M87" s="146"/>
      <c r="N87" s="147"/>
      <c r="O87" s="146"/>
      <c r="P87" s="147"/>
      <c r="Q87" s="195">
        <f t="shared" si="45"/>
        <v>0</v>
      </c>
      <c r="R87" s="195">
        <f t="shared" si="46"/>
        <v>0</v>
      </c>
      <c r="S87" s="149"/>
      <c r="T87" s="149"/>
      <c r="U87" s="149"/>
      <c r="V87" s="224">
        <f t="shared" si="36"/>
        <v>0</v>
      </c>
      <c r="W87" s="57"/>
      <c r="X87" s="57"/>
      <c r="Y87" s="57"/>
      <c r="Z87" s="57"/>
      <c r="AA87" s="57"/>
      <c r="AB87" s="57"/>
    </row>
    <row r="88" spans="1:28" s="11" customFormat="1" ht="25.15" customHeight="1" thickBot="1">
      <c r="A88" s="247" t="s">
        <v>416</v>
      </c>
      <c r="B88" s="251" t="s">
        <v>88</v>
      </c>
      <c r="C88" s="141"/>
      <c r="D88" s="249">
        <f>SUM(D89:D107)</f>
        <v>0</v>
      </c>
      <c r="E88" s="249">
        <f t="shared" ref="E88:V88" si="47">SUM(E89:E107)</f>
        <v>0</v>
      </c>
      <c r="F88" s="249"/>
      <c r="G88" s="249"/>
      <c r="H88" s="249">
        <f t="shared" si="47"/>
        <v>5.8070000000000004</v>
      </c>
      <c r="I88" s="249">
        <f t="shared" si="47"/>
        <v>5.8070000000000004</v>
      </c>
      <c r="J88" s="249">
        <f t="shared" si="47"/>
        <v>0</v>
      </c>
      <c r="K88" s="249">
        <f t="shared" si="47"/>
        <v>0</v>
      </c>
      <c r="L88" s="249">
        <f t="shared" si="47"/>
        <v>0</v>
      </c>
      <c r="M88" s="249">
        <f t="shared" si="47"/>
        <v>0</v>
      </c>
      <c r="N88" s="249">
        <f t="shared" si="47"/>
        <v>0</v>
      </c>
      <c r="O88" s="249">
        <f t="shared" si="47"/>
        <v>0</v>
      </c>
      <c r="P88" s="249">
        <f t="shared" si="47"/>
        <v>0</v>
      </c>
      <c r="Q88" s="195">
        <f t="shared" si="45"/>
        <v>0</v>
      </c>
      <c r="R88" s="195">
        <f t="shared" si="46"/>
        <v>0</v>
      </c>
      <c r="S88" s="249">
        <f t="shared" si="47"/>
        <v>4.5002319999999996</v>
      </c>
      <c r="T88" s="249">
        <f t="shared" si="47"/>
        <v>2.2789999999999999</v>
      </c>
      <c r="U88" s="249">
        <f t="shared" si="47"/>
        <v>0.11700000000000001</v>
      </c>
      <c r="V88" s="249">
        <f t="shared" si="47"/>
        <v>6.8962319999999995</v>
      </c>
      <c r="W88" s="57"/>
      <c r="X88" s="57"/>
      <c r="Y88" s="57"/>
      <c r="Z88" s="57"/>
      <c r="AA88" s="57"/>
      <c r="AB88" s="57"/>
    </row>
    <row r="89" spans="1:28" s="88" customFormat="1" ht="34.9" customHeight="1" thickBot="1">
      <c r="A89" s="244" t="s">
        <v>286</v>
      </c>
      <c r="B89" s="225" t="s">
        <v>440</v>
      </c>
      <c r="C89" s="128"/>
      <c r="D89" s="146"/>
      <c r="E89" s="147"/>
      <c r="F89" s="144">
        <v>2015</v>
      </c>
      <c r="G89" s="144">
        <v>2015</v>
      </c>
      <c r="H89" s="135">
        <v>7.0000000000000007E-2</v>
      </c>
      <c r="I89" s="135">
        <f t="shared" ref="I89:I95" si="48">H89</f>
        <v>7.0000000000000007E-2</v>
      </c>
      <c r="J89" s="149"/>
      <c r="K89" s="146"/>
      <c r="L89" s="147"/>
      <c r="M89" s="146"/>
      <c r="N89" s="147"/>
      <c r="O89" s="146"/>
      <c r="P89" s="147"/>
      <c r="Q89" s="195">
        <f t="shared" si="45"/>
        <v>0</v>
      </c>
      <c r="R89" s="195">
        <f t="shared" si="46"/>
        <v>0</v>
      </c>
      <c r="S89" s="149">
        <v>8.1000000000000003E-2</v>
      </c>
      <c r="T89" s="149"/>
      <c r="U89" s="149"/>
      <c r="V89" s="224">
        <f t="shared" ref="V89:V107" si="49">SUM(S89:U89)</f>
        <v>8.1000000000000003E-2</v>
      </c>
      <c r="W89" s="87"/>
      <c r="X89" s="87"/>
      <c r="Y89" s="87"/>
      <c r="Z89" s="87"/>
      <c r="AA89" s="87"/>
      <c r="AB89" s="87"/>
    </row>
    <row r="90" spans="1:28" s="88" customFormat="1" ht="34.9" customHeight="1" thickBot="1">
      <c r="A90" s="171" t="s">
        <v>341</v>
      </c>
      <c r="B90" s="311" t="s">
        <v>441</v>
      </c>
      <c r="C90" s="310"/>
      <c r="D90" s="146"/>
      <c r="E90" s="147"/>
      <c r="F90" s="144">
        <v>2015</v>
      </c>
      <c r="G90" s="144">
        <v>2015</v>
      </c>
      <c r="H90" s="148">
        <v>6.4000000000000001E-2</v>
      </c>
      <c r="I90" s="148">
        <f t="shared" si="48"/>
        <v>6.4000000000000001E-2</v>
      </c>
      <c r="J90" s="149"/>
      <c r="K90" s="146"/>
      <c r="L90" s="147"/>
      <c r="M90" s="146"/>
      <c r="N90" s="147"/>
      <c r="O90" s="146"/>
      <c r="P90" s="147"/>
      <c r="Q90" s="195">
        <f t="shared" si="45"/>
        <v>0</v>
      </c>
      <c r="R90" s="195">
        <f t="shared" si="46"/>
        <v>0</v>
      </c>
      <c r="S90" s="149">
        <f>0.064*1.162</f>
        <v>7.436799999999999E-2</v>
      </c>
      <c r="T90" s="149"/>
      <c r="U90" s="149"/>
      <c r="V90" s="224">
        <f t="shared" si="49"/>
        <v>7.436799999999999E-2</v>
      </c>
      <c r="W90" s="87"/>
      <c r="X90" s="87"/>
      <c r="Y90" s="87"/>
      <c r="Z90" s="87"/>
      <c r="AA90" s="87"/>
      <c r="AB90" s="87"/>
    </row>
    <row r="91" spans="1:28" s="88" customFormat="1" ht="45" customHeight="1" thickBot="1">
      <c r="A91" s="171" t="s">
        <v>342</v>
      </c>
      <c r="B91" s="311" t="s">
        <v>442</v>
      </c>
      <c r="C91" s="310"/>
      <c r="D91" s="146"/>
      <c r="E91" s="147"/>
      <c r="F91" s="144">
        <v>2015</v>
      </c>
      <c r="G91" s="144">
        <v>2015</v>
      </c>
      <c r="H91" s="148">
        <v>7.5999999999999998E-2</v>
      </c>
      <c r="I91" s="148">
        <f t="shared" si="48"/>
        <v>7.5999999999999998E-2</v>
      </c>
      <c r="J91" s="149"/>
      <c r="K91" s="146"/>
      <c r="L91" s="147"/>
      <c r="M91" s="146"/>
      <c r="N91" s="147"/>
      <c r="O91" s="146"/>
      <c r="P91" s="147"/>
      <c r="Q91" s="195">
        <f t="shared" si="45"/>
        <v>0</v>
      </c>
      <c r="R91" s="195">
        <f t="shared" si="46"/>
        <v>0</v>
      </c>
      <c r="S91" s="149">
        <v>8.7999999999999995E-2</v>
      </c>
      <c r="T91" s="149"/>
      <c r="U91" s="149"/>
      <c r="V91" s="224">
        <f t="shared" si="49"/>
        <v>8.7999999999999995E-2</v>
      </c>
      <c r="W91" s="87"/>
      <c r="X91" s="87"/>
      <c r="Y91" s="87"/>
      <c r="Z91" s="87"/>
      <c r="AA91" s="87"/>
      <c r="AB91" s="87"/>
    </row>
    <row r="92" spans="1:28" s="88" customFormat="1" ht="34.9" customHeight="1" thickBot="1">
      <c r="A92" s="171" t="s">
        <v>343</v>
      </c>
      <c r="B92" s="311" t="s">
        <v>443</v>
      </c>
      <c r="C92" s="310"/>
      <c r="D92" s="146"/>
      <c r="E92" s="147"/>
      <c r="F92" s="144">
        <v>2015</v>
      </c>
      <c r="G92" s="144">
        <v>2015</v>
      </c>
      <c r="H92" s="148">
        <v>0.161</v>
      </c>
      <c r="I92" s="148">
        <f t="shared" si="48"/>
        <v>0.161</v>
      </c>
      <c r="J92" s="149"/>
      <c r="K92" s="146"/>
      <c r="L92" s="147"/>
      <c r="M92" s="146"/>
      <c r="N92" s="147"/>
      <c r="O92" s="146"/>
      <c r="P92" s="147"/>
      <c r="Q92" s="195">
        <f>SUM(O92,M92,K92,)</f>
        <v>0</v>
      </c>
      <c r="R92" s="195">
        <f t="shared" si="46"/>
        <v>0</v>
      </c>
      <c r="S92" s="149">
        <f>0.161*1.162</f>
        <v>0.187082</v>
      </c>
      <c r="T92" s="149"/>
      <c r="U92" s="149"/>
      <c r="V92" s="224">
        <f t="shared" si="49"/>
        <v>0.187082</v>
      </c>
      <c r="W92" s="87"/>
      <c r="X92" s="87"/>
      <c r="Y92" s="87"/>
      <c r="Z92" s="87"/>
      <c r="AA92" s="87"/>
      <c r="AB92" s="87"/>
    </row>
    <row r="93" spans="1:28" s="88" customFormat="1" ht="34.9" customHeight="1" thickBot="1">
      <c r="A93" s="171" t="s">
        <v>344</v>
      </c>
      <c r="B93" s="311" t="s">
        <v>444</v>
      </c>
      <c r="C93" s="310"/>
      <c r="D93" s="146"/>
      <c r="E93" s="147"/>
      <c r="F93" s="144">
        <v>2015</v>
      </c>
      <c r="G93" s="144">
        <v>2015</v>
      </c>
      <c r="H93" s="148">
        <v>0.109</v>
      </c>
      <c r="I93" s="148">
        <f t="shared" si="48"/>
        <v>0.109</v>
      </c>
      <c r="J93" s="149"/>
      <c r="K93" s="146"/>
      <c r="L93" s="147"/>
      <c r="M93" s="146"/>
      <c r="N93" s="147"/>
      <c r="O93" s="146"/>
      <c r="P93" s="147"/>
      <c r="Q93" s="195">
        <f t="shared" ref="Q93:Q156" si="50">SUM(O93,M93,K93,)</f>
        <v>0</v>
      </c>
      <c r="R93" s="195">
        <f t="shared" ref="R93:R156" si="51">SUM(P93,N93,L93,)</f>
        <v>0</v>
      </c>
      <c r="S93" s="149">
        <f>0.109*1.162</f>
        <v>0.12665799999999999</v>
      </c>
      <c r="T93" s="149"/>
      <c r="U93" s="149"/>
      <c r="V93" s="224">
        <f t="shared" si="49"/>
        <v>0.12665799999999999</v>
      </c>
      <c r="W93" s="87"/>
      <c r="X93" s="87"/>
      <c r="Y93" s="87"/>
      <c r="Z93" s="87"/>
      <c r="AA93" s="87"/>
      <c r="AB93" s="87"/>
    </row>
    <row r="94" spans="1:28" s="88" customFormat="1" ht="34.9" customHeight="1" thickBot="1">
      <c r="A94" s="171" t="s">
        <v>345</v>
      </c>
      <c r="B94" s="311" t="s">
        <v>445</v>
      </c>
      <c r="C94" s="310"/>
      <c r="D94" s="146"/>
      <c r="E94" s="147"/>
      <c r="F94" s="144">
        <v>2015</v>
      </c>
      <c r="G94" s="144">
        <v>2015</v>
      </c>
      <c r="H94" s="148">
        <v>0.24099999999999999</v>
      </c>
      <c r="I94" s="148">
        <f t="shared" si="48"/>
        <v>0.24099999999999999</v>
      </c>
      <c r="J94" s="149"/>
      <c r="K94" s="146"/>
      <c r="L94" s="147"/>
      <c r="M94" s="146"/>
      <c r="N94" s="147"/>
      <c r="O94" s="146"/>
      <c r="P94" s="147"/>
      <c r="Q94" s="195">
        <f t="shared" si="50"/>
        <v>0</v>
      </c>
      <c r="R94" s="195">
        <f t="shared" si="51"/>
        <v>0</v>
      </c>
      <c r="S94" s="149">
        <f>0.241*1.162</f>
        <v>0.28004199999999996</v>
      </c>
      <c r="T94" s="149"/>
      <c r="U94" s="149"/>
      <c r="V94" s="224">
        <f t="shared" si="49"/>
        <v>0.28004199999999996</v>
      </c>
      <c r="W94" s="87"/>
      <c r="X94" s="87"/>
      <c r="Y94" s="87"/>
      <c r="Z94" s="87"/>
      <c r="AA94" s="87"/>
      <c r="AB94" s="87"/>
    </row>
    <row r="95" spans="1:28" s="88" customFormat="1" ht="34.9" customHeight="1" thickBot="1">
      <c r="A95" s="171" t="s">
        <v>346</v>
      </c>
      <c r="B95" s="311" t="s">
        <v>446</v>
      </c>
      <c r="C95" s="310"/>
      <c r="D95" s="146"/>
      <c r="E95" s="147"/>
      <c r="F95" s="144">
        <v>2015</v>
      </c>
      <c r="G95" s="144">
        <v>2015</v>
      </c>
      <c r="H95" s="148">
        <v>0.161</v>
      </c>
      <c r="I95" s="148">
        <f t="shared" si="48"/>
        <v>0.161</v>
      </c>
      <c r="J95" s="149"/>
      <c r="K95" s="146"/>
      <c r="L95" s="147"/>
      <c r="M95" s="146"/>
      <c r="N95" s="147"/>
      <c r="O95" s="146"/>
      <c r="P95" s="147"/>
      <c r="Q95" s="195">
        <f t="shared" si="50"/>
        <v>0</v>
      </c>
      <c r="R95" s="195">
        <f t="shared" si="51"/>
        <v>0</v>
      </c>
      <c r="S95" s="149">
        <f>0.161*1.162</f>
        <v>0.187082</v>
      </c>
      <c r="T95" s="149"/>
      <c r="U95" s="149"/>
      <c r="V95" s="224">
        <f t="shared" si="49"/>
        <v>0.187082</v>
      </c>
      <c r="W95" s="87"/>
      <c r="X95" s="87"/>
      <c r="Y95" s="87"/>
      <c r="Z95" s="87"/>
      <c r="AA95" s="87"/>
      <c r="AB95" s="87"/>
    </row>
    <row r="96" spans="1:28" s="88" customFormat="1" ht="34.9" customHeight="1" thickBot="1">
      <c r="A96" s="244" t="s">
        <v>364</v>
      </c>
      <c r="B96" s="240" t="s">
        <v>509</v>
      </c>
      <c r="C96" s="128"/>
      <c r="D96" s="146"/>
      <c r="E96" s="147"/>
      <c r="F96" s="144">
        <v>2016</v>
      </c>
      <c r="G96" s="144">
        <v>2016</v>
      </c>
      <c r="H96" s="149">
        <v>0.27</v>
      </c>
      <c r="I96" s="149">
        <f>H96</f>
        <v>0.27</v>
      </c>
      <c r="J96" s="149"/>
      <c r="K96" s="146"/>
      <c r="L96" s="147"/>
      <c r="M96" s="146"/>
      <c r="N96" s="147"/>
      <c r="O96" s="146"/>
      <c r="P96" s="147"/>
      <c r="Q96" s="195">
        <f t="shared" si="50"/>
        <v>0</v>
      </c>
      <c r="R96" s="195">
        <f t="shared" si="51"/>
        <v>0</v>
      </c>
      <c r="S96" s="149"/>
      <c r="T96" s="149">
        <v>0.33400000000000002</v>
      </c>
      <c r="U96" s="149"/>
      <c r="V96" s="254">
        <f t="shared" si="49"/>
        <v>0.33400000000000002</v>
      </c>
      <c r="W96" s="87"/>
      <c r="X96" s="87"/>
      <c r="Y96" s="87"/>
      <c r="Z96" s="87"/>
      <c r="AA96" s="87"/>
      <c r="AB96" s="87"/>
    </row>
    <row r="97" spans="1:28" s="88" customFormat="1" ht="34.9" customHeight="1" thickBot="1">
      <c r="A97" s="244" t="s">
        <v>365</v>
      </c>
      <c r="B97" s="240" t="s">
        <v>510</v>
      </c>
      <c r="C97" s="128"/>
      <c r="D97" s="146"/>
      <c r="E97" s="147"/>
      <c r="F97" s="144">
        <v>2016</v>
      </c>
      <c r="G97" s="144">
        <v>2017</v>
      </c>
      <c r="H97" s="149">
        <v>0.18</v>
      </c>
      <c r="I97" s="149">
        <f t="shared" ref="I97:I107" si="52">H97</f>
        <v>0.18</v>
      </c>
      <c r="J97" s="149"/>
      <c r="K97" s="146"/>
      <c r="L97" s="147"/>
      <c r="M97" s="146"/>
      <c r="N97" s="147"/>
      <c r="O97" s="146"/>
      <c r="P97" s="147"/>
      <c r="Q97" s="195">
        <f t="shared" si="50"/>
        <v>0</v>
      </c>
      <c r="R97" s="195">
        <f t="shared" si="51"/>
        <v>0</v>
      </c>
      <c r="S97" s="149"/>
      <c r="T97" s="149">
        <v>0.111</v>
      </c>
      <c r="U97" s="149">
        <v>0.11700000000000001</v>
      </c>
      <c r="V97" s="254">
        <f t="shared" si="49"/>
        <v>0.22800000000000001</v>
      </c>
      <c r="W97" s="87"/>
      <c r="X97" s="87"/>
      <c r="Y97" s="87"/>
      <c r="Z97" s="87"/>
      <c r="AA97" s="87"/>
      <c r="AB97" s="87"/>
    </row>
    <row r="98" spans="1:28" s="88" customFormat="1" ht="34.9" customHeight="1" thickBot="1">
      <c r="A98" s="244" t="s">
        <v>366</v>
      </c>
      <c r="B98" s="240" t="s">
        <v>511</v>
      </c>
      <c r="C98" s="128"/>
      <c r="D98" s="146"/>
      <c r="E98" s="147"/>
      <c r="F98" s="144">
        <v>2016</v>
      </c>
      <c r="G98" s="144">
        <v>2016</v>
      </c>
      <c r="H98" s="149">
        <v>7.0000000000000007E-2</v>
      </c>
      <c r="I98" s="149">
        <f t="shared" si="52"/>
        <v>7.0000000000000007E-2</v>
      </c>
      <c r="J98" s="149"/>
      <c r="K98" s="146"/>
      <c r="L98" s="147"/>
      <c r="M98" s="146"/>
      <c r="N98" s="147"/>
      <c r="O98" s="146"/>
      <c r="P98" s="147"/>
      <c r="Q98" s="195">
        <f t="shared" si="50"/>
        <v>0</v>
      </c>
      <c r="R98" s="195">
        <f t="shared" si="51"/>
        <v>0</v>
      </c>
      <c r="S98" s="149"/>
      <c r="T98" s="149">
        <v>8.5999999999999993E-2</v>
      </c>
      <c r="U98" s="149"/>
      <c r="V98" s="254">
        <f t="shared" si="49"/>
        <v>8.5999999999999993E-2</v>
      </c>
      <c r="W98" s="87"/>
      <c r="X98" s="87"/>
      <c r="Y98" s="87"/>
      <c r="Z98" s="87"/>
      <c r="AA98" s="87"/>
      <c r="AB98" s="87"/>
    </row>
    <row r="99" spans="1:28" s="88" customFormat="1" ht="34.9" customHeight="1" thickBot="1">
      <c r="A99" s="244" t="s">
        <v>367</v>
      </c>
      <c r="B99" s="240" t="s">
        <v>512</v>
      </c>
      <c r="C99" s="128"/>
      <c r="D99" s="146"/>
      <c r="E99" s="147"/>
      <c r="F99" s="144">
        <v>2016</v>
      </c>
      <c r="G99" s="144">
        <v>2016</v>
      </c>
      <c r="H99" s="149">
        <v>0.06</v>
      </c>
      <c r="I99" s="149">
        <f t="shared" si="52"/>
        <v>0.06</v>
      </c>
      <c r="J99" s="149"/>
      <c r="K99" s="146"/>
      <c r="L99" s="147"/>
      <c r="M99" s="146"/>
      <c r="N99" s="147"/>
      <c r="O99" s="146"/>
      <c r="P99" s="147"/>
      <c r="Q99" s="195">
        <f t="shared" si="50"/>
        <v>0</v>
      </c>
      <c r="R99" s="195">
        <f t="shared" si="51"/>
        <v>0</v>
      </c>
      <c r="S99" s="149"/>
      <c r="T99" s="149">
        <v>7.3999999999999996E-2</v>
      </c>
      <c r="U99" s="149"/>
      <c r="V99" s="254">
        <f t="shared" si="49"/>
        <v>7.3999999999999996E-2</v>
      </c>
      <c r="W99" s="87"/>
      <c r="X99" s="87"/>
      <c r="Y99" s="87"/>
      <c r="Z99" s="87"/>
      <c r="AA99" s="87"/>
      <c r="AB99" s="87"/>
    </row>
    <row r="100" spans="1:28" s="88" customFormat="1" ht="34.9" customHeight="1" thickBot="1">
      <c r="A100" s="244" t="s">
        <v>368</v>
      </c>
      <c r="B100" s="240" t="s">
        <v>513</v>
      </c>
      <c r="C100" s="128"/>
      <c r="D100" s="146"/>
      <c r="E100" s="147"/>
      <c r="F100" s="144">
        <v>2016</v>
      </c>
      <c r="G100" s="144">
        <v>2016</v>
      </c>
      <c r="H100" s="149">
        <v>1.355</v>
      </c>
      <c r="I100" s="149">
        <f t="shared" si="52"/>
        <v>1.355</v>
      </c>
      <c r="J100" s="149"/>
      <c r="K100" s="146"/>
      <c r="L100" s="147"/>
      <c r="M100" s="146"/>
      <c r="N100" s="147"/>
      <c r="O100" s="146"/>
      <c r="P100" s="147"/>
      <c r="Q100" s="195">
        <f t="shared" si="50"/>
        <v>0</v>
      </c>
      <c r="R100" s="195">
        <f t="shared" si="51"/>
        <v>0</v>
      </c>
      <c r="S100" s="149"/>
      <c r="T100" s="149">
        <v>1.6739999999999999</v>
      </c>
      <c r="U100" s="149"/>
      <c r="V100" s="254">
        <f t="shared" si="49"/>
        <v>1.6739999999999999</v>
      </c>
      <c r="W100" s="87"/>
      <c r="X100" s="87"/>
      <c r="Y100" s="87"/>
      <c r="Z100" s="87"/>
      <c r="AA100" s="87"/>
      <c r="AB100" s="87"/>
    </row>
    <row r="101" spans="1:28" s="88" customFormat="1" ht="34.9" customHeight="1" thickBot="1">
      <c r="A101" s="244" t="s">
        <v>369</v>
      </c>
      <c r="B101" s="240" t="s">
        <v>514</v>
      </c>
      <c r="C101" s="128"/>
      <c r="D101" s="146"/>
      <c r="E101" s="147"/>
      <c r="F101" s="144">
        <v>2016</v>
      </c>
      <c r="G101" s="144">
        <v>2016</v>
      </c>
      <c r="H101" s="149">
        <v>0.17</v>
      </c>
      <c r="I101" s="149">
        <f t="shared" si="52"/>
        <v>0.17</v>
      </c>
      <c r="J101" s="149"/>
      <c r="K101" s="146"/>
      <c r="L101" s="147"/>
      <c r="M101" s="146"/>
      <c r="N101" s="147"/>
      <c r="O101" s="146"/>
      <c r="P101" s="147"/>
      <c r="Q101" s="195">
        <f t="shared" si="50"/>
        <v>0</v>
      </c>
      <c r="R101" s="195">
        <f t="shared" si="51"/>
        <v>0</v>
      </c>
      <c r="S101" s="149">
        <v>0.19800000000000001</v>
      </c>
      <c r="T101" s="149"/>
      <c r="U101" s="149"/>
      <c r="V101" s="254">
        <f t="shared" si="49"/>
        <v>0.19800000000000001</v>
      </c>
      <c r="W101" s="87"/>
      <c r="X101" s="87"/>
      <c r="Y101" s="87"/>
      <c r="Z101" s="87"/>
      <c r="AA101" s="87"/>
      <c r="AB101" s="87"/>
    </row>
    <row r="102" spans="1:28" s="88" customFormat="1" ht="34.9" customHeight="1" thickBot="1">
      <c r="A102" s="244" t="s">
        <v>370</v>
      </c>
      <c r="B102" s="240" t="s">
        <v>515</v>
      </c>
      <c r="C102" s="128"/>
      <c r="D102" s="146"/>
      <c r="E102" s="147"/>
      <c r="F102" s="144">
        <v>2016</v>
      </c>
      <c r="G102" s="144">
        <v>2016</v>
      </c>
      <c r="H102" s="149">
        <v>0.14000000000000001</v>
      </c>
      <c r="I102" s="149">
        <f t="shared" si="52"/>
        <v>0.14000000000000001</v>
      </c>
      <c r="J102" s="149"/>
      <c r="K102" s="146"/>
      <c r="L102" s="147"/>
      <c r="M102" s="146"/>
      <c r="N102" s="147"/>
      <c r="O102" s="146"/>
      <c r="P102" s="147"/>
      <c r="Q102" s="195">
        <f t="shared" si="50"/>
        <v>0</v>
      </c>
      <c r="R102" s="195">
        <f t="shared" si="51"/>
        <v>0</v>
      </c>
      <c r="S102" s="149">
        <v>0.16300000000000001</v>
      </c>
      <c r="T102" s="149"/>
      <c r="U102" s="149"/>
      <c r="V102" s="254">
        <f t="shared" si="49"/>
        <v>0.16300000000000001</v>
      </c>
      <c r="W102" s="87"/>
      <c r="X102" s="87"/>
      <c r="Y102" s="87"/>
      <c r="Z102" s="87"/>
      <c r="AA102" s="87"/>
      <c r="AB102" s="87"/>
    </row>
    <row r="103" spans="1:28" s="88" customFormat="1" ht="34.9" customHeight="1" thickBot="1">
      <c r="A103" s="171" t="s">
        <v>371</v>
      </c>
      <c r="B103" s="311" t="s">
        <v>516</v>
      </c>
      <c r="C103" s="311"/>
      <c r="D103" s="252"/>
      <c r="E103" s="147"/>
      <c r="F103" s="144">
        <v>2015</v>
      </c>
      <c r="G103" s="144">
        <v>2015</v>
      </c>
      <c r="H103" s="149">
        <v>0.2</v>
      </c>
      <c r="I103" s="149">
        <f t="shared" si="52"/>
        <v>0.2</v>
      </c>
      <c r="J103" s="149"/>
      <c r="K103" s="146"/>
      <c r="L103" s="147"/>
      <c r="M103" s="146"/>
      <c r="N103" s="147"/>
      <c r="O103" s="146"/>
      <c r="P103" s="147"/>
      <c r="Q103" s="195">
        <f t="shared" si="50"/>
        <v>0</v>
      </c>
      <c r="R103" s="195">
        <f t="shared" si="51"/>
        <v>0</v>
      </c>
      <c r="S103" s="149">
        <v>0.23200000000000001</v>
      </c>
      <c r="T103" s="149"/>
      <c r="U103" s="149"/>
      <c r="V103" s="254">
        <f t="shared" si="49"/>
        <v>0.23200000000000001</v>
      </c>
      <c r="W103" s="87"/>
      <c r="X103" s="87"/>
      <c r="Y103" s="87"/>
      <c r="Z103" s="87"/>
      <c r="AA103" s="87"/>
      <c r="AB103" s="87"/>
    </row>
    <row r="104" spans="1:28" s="88" customFormat="1" ht="34.9" customHeight="1" thickBot="1">
      <c r="A104" s="171" t="s">
        <v>372</v>
      </c>
      <c r="B104" s="311" t="s">
        <v>411</v>
      </c>
      <c r="C104" s="311"/>
      <c r="D104" s="252"/>
      <c r="E104" s="147"/>
      <c r="F104" s="144">
        <v>2015</v>
      </c>
      <c r="G104" s="144">
        <v>2015</v>
      </c>
      <c r="H104" s="149">
        <v>0.17</v>
      </c>
      <c r="I104" s="149">
        <f t="shared" si="52"/>
        <v>0.17</v>
      </c>
      <c r="J104" s="149"/>
      <c r="K104" s="146"/>
      <c r="L104" s="147"/>
      <c r="M104" s="146"/>
      <c r="N104" s="147"/>
      <c r="O104" s="146"/>
      <c r="P104" s="147"/>
      <c r="Q104" s="195">
        <f t="shared" si="50"/>
        <v>0</v>
      </c>
      <c r="R104" s="195">
        <f t="shared" si="51"/>
        <v>0</v>
      </c>
      <c r="S104" s="149">
        <v>0.19800000000000001</v>
      </c>
      <c r="T104" s="149"/>
      <c r="U104" s="149"/>
      <c r="V104" s="254">
        <f t="shared" si="49"/>
        <v>0.19800000000000001</v>
      </c>
      <c r="W104" s="87"/>
      <c r="X104" s="87"/>
      <c r="Y104" s="87"/>
      <c r="Z104" s="87"/>
      <c r="AA104" s="87"/>
      <c r="AB104" s="87"/>
    </row>
    <row r="105" spans="1:28" s="88" customFormat="1" ht="34.9" customHeight="1" thickBot="1">
      <c r="A105" s="171" t="s">
        <v>373</v>
      </c>
      <c r="B105" s="311" t="s">
        <v>412</v>
      </c>
      <c r="C105" s="311"/>
      <c r="D105" s="252"/>
      <c r="E105" s="147"/>
      <c r="F105" s="144">
        <v>2015</v>
      </c>
      <c r="G105" s="144">
        <v>2015</v>
      </c>
      <c r="H105" s="149">
        <v>1.85</v>
      </c>
      <c r="I105" s="149">
        <f t="shared" si="52"/>
        <v>1.85</v>
      </c>
      <c r="J105" s="149"/>
      <c r="K105" s="146"/>
      <c r="L105" s="147"/>
      <c r="M105" s="146"/>
      <c r="N105" s="147"/>
      <c r="O105" s="146"/>
      <c r="P105" s="147"/>
      <c r="Q105" s="195">
        <f t="shared" si="50"/>
        <v>0</v>
      </c>
      <c r="R105" s="195">
        <f t="shared" si="51"/>
        <v>0</v>
      </c>
      <c r="S105" s="149">
        <v>2.15</v>
      </c>
      <c r="T105" s="149"/>
      <c r="U105" s="149"/>
      <c r="V105" s="254">
        <f t="shared" si="49"/>
        <v>2.15</v>
      </c>
      <c r="W105" s="87"/>
      <c r="X105" s="87"/>
      <c r="Y105" s="87"/>
      <c r="Z105" s="87"/>
      <c r="AA105" s="87"/>
      <c r="AB105" s="87"/>
    </row>
    <row r="106" spans="1:28" s="88" customFormat="1" ht="47.45" customHeight="1" thickBot="1">
      <c r="A106" s="171" t="s">
        <v>374</v>
      </c>
      <c r="B106" s="311" t="s">
        <v>413</v>
      </c>
      <c r="C106" s="311"/>
      <c r="D106" s="252"/>
      <c r="E106" s="147"/>
      <c r="F106" s="144">
        <v>2015</v>
      </c>
      <c r="G106" s="144">
        <v>2015</v>
      </c>
      <c r="H106" s="149">
        <v>0.35</v>
      </c>
      <c r="I106" s="149">
        <f t="shared" si="52"/>
        <v>0.35</v>
      </c>
      <c r="J106" s="149"/>
      <c r="K106" s="146"/>
      <c r="L106" s="147"/>
      <c r="M106" s="146"/>
      <c r="N106" s="147"/>
      <c r="O106" s="146"/>
      <c r="P106" s="147"/>
      <c r="Q106" s="195">
        <f t="shared" si="50"/>
        <v>0</v>
      </c>
      <c r="R106" s="195">
        <f t="shared" si="51"/>
        <v>0</v>
      </c>
      <c r="S106" s="149">
        <v>0.40699999999999997</v>
      </c>
      <c r="T106" s="149"/>
      <c r="U106" s="149"/>
      <c r="V106" s="254">
        <f t="shared" si="49"/>
        <v>0.40699999999999997</v>
      </c>
      <c r="W106" s="87"/>
      <c r="X106" s="87"/>
      <c r="Y106" s="87"/>
      <c r="Z106" s="87"/>
      <c r="AA106" s="87"/>
      <c r="AB106" s="87"/>
    </row>
    <row r="107" spans="1:28" s="88" customFormat="1" ht="34.9" customHeight="1" thickBot="1">
      <c r="A107" s="171" t="s">
        <v>375</v>
      </c>
      <c r="B107" s="253" t="s">
        <v>414</v>
      </c>
      <c r="C107" s="253"/>
      <c r="D107" s="252"/>
      <c r="E107" s="147"/>
      <c r="F107" s="144">
        <v>2015</v>
      </c>
      <c r="G107" s="144">
        <v>2015</v>
      </c>
      <c r="H107" s="149">
        <v>0.11</v>
      </c>
      <c r="I107" s="149">
        <f t="shared" si="52"/>
        <v>0.11</v>
      </c>
      <c r="J107" s="149"/>
      <c r="K107" s="146"/>
      <c r="L107" s="147"/>
      <c r="M107" s="146"/>
      <c r="N107" s="147"/>
      <c r="O107" s="146"/>
      <c r="P107" s="147"/>
      <c r="Q107" s="195">
        <f t="shared" si="50"/>
        <v>0</v>
      </c>
      <c r="R107" s="195">
        <f t="shared" si="51"/>
        <v>0</v>
      </c>
      <c r="S107" s="149">
        <v>0.128</v>
      </c>
      <c r="T107" s="149"/>
      <c r="U107" s="149"/>
      <c r="V107" s="254">
        <f t="shared" si="49"/>
        <v>0.128</v>
      </c>
      <c r="W107" s="87"/>
      <c r="X107" s="87"/>
      <c r="Y107" s="87"/>
      <c r="Z107" s="87"/>
      <c r="AA107" s="87"/>
      <c r="AB107" s="87"/>
    </row>
    <row r="108" spans="1:28" s="11" customFormat="1" ht="25.15" customHeight="1" thickBot="1">
      <c r="A108" s="247" t="s">
        <v>415</v>
      </c>
      <c r="B108" s="251" t="s">
        <v>89</v>
      </c>
      <c r="C108" s="141"/>
      <c r="D108" s="249">
        <f>SUM(D109:D117)</f>
        <v>0</v>
      </c>
      <c r="E108" s="249">
        <f>SUM(E109:E117)</f>
        <v>0</v>
      </c>
      <c r="F108" s="165"/>
      <c r="G108" s="165"/>
      <c r="H108" s="249">
        <f>SUM(H109:H117)</f>
        <v>13.469999999999999</v>
      </c>
      <c r="I108" s="249">
        <f>SUM(I109:I117)</f>
        <v>13.469999999999999</v>
      </c>
      <c r="J108" s="249">
        <f t="shared" ref="J108:V108" si="53">SUM(J109:J117)</f>
        <v>0</v>
      </c>
      <c r="K108" s="249">
        <f t="shared" si="53"/>
        <v>0</v>
      </c>
      <c r="L108" s="249">
        <f t="shared" si="53"/>
        <v>0</v>
      </c>
      <c r="M108" s="249">
        <f t="shared" si="53"/>
        <v>0</v>
      </c>
      <c r="N108" s="249">
        <f t="shared" si="53"/>
        <v>0</v>
      </c>
      <c r="O108" s="249">
        <f t="shared" si="53"/>
        <v>0</v>
      </c>
      <c r="P108" s="249">
        <f t="shared" si="53"/>
        <v>0</v>
      </c>
      <c r="Q108" s="195">
        <f t="shared" si="50"/>
        <v>0</v>
      </c>
      <c r="R108" s="195">
        <f t="shared" si="51"/>
        <v>0</v>
      </c>
      <c r="S108" s="249">
        <f t="shared" si="53"/>
        <v>9.1093999999999991</v>
      </c>
      <c r="T108" s="249">
        <f t="shared" si="53"/>
        <v>5.7680000000000007</v>
      </c>
      <c r="U108" s="249">
        <f t="shared" si="53"/>
        <v>1.248</v>
      </c>
      <c r="V108" s="249">
        <f t="shared" si="53"/>
        <v>16.125399999999999</v>
      </c>
      <c r="W108" s="57"/>
      <c r="X108" s="57"/>
      <c r="Y108" s="57"/>
      <c r="Z108" s="57">
        <f>6.23+7.24</f>
        <v>13.47</v>
      </c>
      <c r="AA108" s="57"/>
      <c r="AB108" s="57"/>
    </row>
    <row r="109" spans="1:28" s="11" customFormat="1" ht="25.15" customHeight="1" thickBot="1">
      <c r="A109" s="244" t="s">
        <v>287</v>
      </c>
      <c r="B109" s="225" t="s">
        <v>431</v>
      </c>
      <c r="C109" s="128"/>
      <c r="D109" s="146"/>
      <c r="E109" s="147"/>
      <c r="F109" s="144">
        <v>2015</v>
      </c>
      <c r="G109" s="144">
        <v>2015</v>
      </c>
      <c r="H109" s="135">
        <v>0.6</v>
      </c>
      <c r="I109" s="135">
        <f t="shared" ref="I109:I117" si="54">H109</f>
        <v>0.6</v>
      </c>
      <c r="J109" s="149"/>
      <c r="K109" s="146"/>
      <c r="L109" s="147"/>
      <c r="M109" s="146"/>
      <c r="N109" s="147"/>
      <c r="O109" s="146"/>
      <c r="P109" s="147"/>
      <c r="Q109" s="195">
        <f t="shared" si="50"/>
        <v>0</v>
      </c>
      <c r="R109" s="195">
        <f t="shared" si="51"/>
        <v>0</v>
      </c>
      <c r="S109" s="149">
        <v>0.69699999999999995</v>
      </c>
      <c r="T109" s="149"/>
      <c r="U109" s="149"/>
      <c r="V109" s="224">
        <f t="shared" ref="V109:V140" si="55">SUM(S109:U109)</f>
        <v>0.69699999999999995</v>
      </c>
      <c r="W109" s="57"/>
      <c r="X109" s="57"/>
      <c r="Y109" s="57"/>
      <c r="Z109" s="57"/>
      <c r="AA109" s="57"/>
      <c r="AB109" s="57"/>
    </row>
    <row r="110" spans="1:28" s="11" customFormat="1" ht="25.15" customHeight="1" thickBot="1">
      <c r="A110" s="171" t="s">
        <v>321</v>
      </c>
      <c r="B110" s="311" t="s">
        <v>432</v>
      </c>
      <c r="C110" s="311"/>
      <c r="D110" s="252"/>
      <c r="E110" s="147"/>
      <c r="F110" s="144">
        <v>2015</v>
      </c>
      <c r="G110" s="144">
        <v>2017</v>
      </c>
      <c r="H110" s="135">
        <v>1.92</v>
      </c>
      <c r="I110" s="135">
        <f>H110</f>
        <v>1.92</v>
      </c>
      <c r="J110" s="149"/>
      <c r="K110" s="146"/>
      <c r="L110" s="147"/>
      <c r="M110" s="146"/>
      <c r="N110" s="147"/>
      <c r="O110" s="146"/>
      <c r="P110" s="147"/>
      <c r="Q110" s="195">
        <f t="shared" si="50"/>
        <v>0</v>
      </c>
      <c r="R110" s="195">
        <f t="shared" si="51"/>
        <v>0</v>
      </c>
      <c r="S110" s="149">
        <v>1.115</v>
      </c>
      <c r="T110" s="149">
        <v>0.59299999999999997</v>
      </c>
      <c r="U110" s="149">
        <v>0.624</v>
      </c>
      <c r="V110" s="224">
        <f t="shared" si="55"/>
        <v>2.3319999999999999</v>
      </c>
      <c r="W110" s="57"/>
      <c r="X110" s="57"/>
      <c r="Y110" s="57"/>
      <c r="Z110" s="57"/>
      <c r="AA110" s="57"/>
      <c r="AB110" s="57"/>
    </row>
    <row r="111" spans="1:28" s="71" customFormat="1" ht="25.15" customHeight="1" thickBot="1">
      <c r="A111" s="171" t="s">
        <v>339</v>
      </c>
      <c r="B111" s="311" t="s">
        <v>433</v>
      </c>
      <c r="C111" s="311"/>
      <c r="D111" s="252"/>
      <c r="E111" s="147"/>
      <c r="F111" s="144">
        <v>2015</v>
      </c>
      <c r="G111" s="144">
        <v>2015</v>
      </c>
      <c r="H111" s="135">
        <v>0.52</v>
      </c>
      <c r="I111" s="135">
        <f t="shared" si="54"/>
        <v>0.52</v>
      </c>
      <c r="J111" s="149"/>
      <c r="K111" s="146"/>
      <c r="L111" s="147"/>
      <c r="M111" s="146"/>
      <c r="N111" s="147"/>
      <c r="O111" s="146"/>
      <c r="P111" s="147"/>
      <c r="Q111" s="195">
        <f t="shared" si="50"/>
        <v>0</v>
      </c>
      <c r="R111" s="195">
        <f t="shared" si="51"/>
        <v>0</v>
      </c>
      <c r="S111" s="149">
        <v>0.60399999999999998</v>
      </c>
      <c r="T111" s="149"/>
      <c r="U111" s="149"/>
      <c r="V111" s="224">
        <f t="shared" si="55"/>
        <v>0.60399999999999998</v>
      </c>
      <c r="W111" s="70"/>
      <c r="X111" s="70"/>
      <c r="Y111" s="70"/>
      <c r="Z111" s="70"/>
      <c r="AA111" s="70"/>
      <c r="AB111" s="70"/>
    </row>
    <row r="112" spans="1:28" s="11" customFormat="1" ht="25.15" customHeight="1" thickBot="1">
      <c r="A112" s="244" t="s">
        <v>327</v>
      </c>
      <c r="B112" s="225" t="s">
        <v>434</v>
      </c>
      <c r="C112" s="128"/>
      <c r="D112" s="146"/>
      <c r="E112" s="147"/>
      <c r="F112" s="144">
        <v>2015</v>
      </c>
      <c r="G112" s="144">
        <v>2015</v>
      </c>
      <c r="H112" s="135">
        <v>3</v>
      </c>
      <c r="I112" s="135">
        <f t="shared" si="54"/>
        <v>3</v>
      </c>
      <c r="J112" s="149"/>
      <c r="K112" s="146"/>
      <c r="L112" s="147"/>
      <c r="M112" s="146"/>
      <c r="N112" s="147"/>
      <c r="O112" s="146"/>
      <c r="P112" s="147"/>
      <c r="Q112" s="195">
        <f t="shared" si="50"/>
        <v>0</v>
      </c>
      <c r="R112" s="195">
        <f t="shared" si="51"/>
        <v>0</v>
      </c>
      <c r="S112" s="149">
        <v>3.4860000000000002</v>
      </c>
      <c r="T112" s="149"/>
      <c r="U112" s="149"/>
      <c r="V112" s="224">
        <f t="shared" si="55"/>
        <v>3.4860000000000002</v>
      </c>
      <c r="W112" s="57"/>
      <c r="X112" s="57"/>
      <c r="Y112" s="57"/>
      <c r="Z112" s="57"/>
      <c r="AA112" s="57"/>
      <c r="AB112" s="57"/>
    </row>
    <row r="113" spans="1:28" s="11" customFormat="1" ht="25.15" customHeight="1" thickBot="1">
      <c r="A113" s="244" t="s">
        <v>340</v>
      </c>
      <c r="B113" s="225" t="s">
        <v>435</v>
      </c>
      <c r="C113" s="128"/>
      <c r="D113" s="146"/>
      <c r="E113" s="147"/>
      <c r="F113" s="144">
        <v>2016</v>
      </c>
      <c r="G113" s="144">
        <v>2016</v>
      </c>
      <c r="H113" s="135">
        <v>1.2</v>
      </c>
      <c r="I113" s="135">
        <f t="shared" si="54"/>
        <v>1.2</v>
      </c>
      <c r="J113" s="149"/>
      <c r="K113" s="146"/>
      <c r="L113" s="147"/>
      <c r="M113" s="146"/>
      <c r="N113" s="147"/>
      <c r="O113" s="146"/>
      <c r="P113" s="147"/>
      <c r="Q113" s="195">
        <f t="shared" si="50"/>
        <v>0</v>
      </c>
      <c r="R113" s="195">
        <f t="shared" si="51"/>
        <v>0</v>
      </c>
      <c r="S113" s="149"/>
      <c r="T113" s="149">
        <v>1.482</v>
      </c>
      <c r="U113" s="149"/>
      <c r="V113" s="224">
        <f t="shared" si="55"/>
        <v>1.482</v>
      </c>
      <c r="W113" s="57"/>
      <c r="X113" s="57"/>
      <c r="Y113" s="57"/>
      <c r="Z113" s="57"/>
      <c r="AA113" s="57"/>
      <c r="AB113" s="57"/>
    </row>
    <row r="114" spans="1:28" s="84" customFormat="1" ht="25.15" customHeight="1" thickBot="1">
      <c r="A114" s="244" t="s">
        <v>360</v>
      </c>
      <c r="B114" s="240" t="s">
        <v>436</v>
      </c>
      <c r="C114" s="128"/>
      <c r="D114" s="146"/>
      <c r="E114" s="147"/>
      <c r="F114" s="144">
        <v>2015</v>
      </c>
      <c r="G114" s="144">
        <v>2015</v>
      </c>
      <c r="H114" s="149">
        <v>0.6</v>
      </c>
      <c r="I114" s="149">
        <f t="shared" si="54"/>
        <v>0.6</v>
      </c>
      <c r="J114" s="149"/>
      <c r="K114" s="146"/>
      <c r="L114" s="147"/>
      <c r="M114" s="146"/>
      <c r="N114" s="147"/>
      <c r="O114" s="146"/>
      <c r="P114" s="147"/>
      <c r="Q114" s="195">
        <f t="shared" si="50"/>
        <v>0</v>
      </c>
      <c r="R114" s="195">
        <f t="shared" si="51"/>
        <v>0</v>
      </c>
      <c r="S114" s="149">
        <v>0.69699999999999995</v>
      </c>
      <c r="T114" s="149"/>
      <c r="U114" s="149"/>
      <c r="V114" s="254">
        <f t="shared" si="55"/>
        <v>0.69699999999999995</v>
      </c>
      <c r="W114" s="83"/>
      <c r="X114" s="83"/>
      <c r="Y114" s="83"/>
      <c r="Z114" s="83"/>
      <c r="AA114" s="83"/>
      <c r="AB114" s="83"/>
    </row>
    <row r="115" spans="1:28" s="84" customFormat="1" ht="25.15" customHeight="1" thickBot="1">
      <c r="A115" s="244" t="s">
        <v>361</v>
      </c>
      <c r="B115" s="240" t="s">
        <v>437</v>
      </c>
      <c r="C115" s="128"/>
      <c r="D115" s="146"/>
      <c r="E115" s="147"/>
      <c r="F115" s="144">
        <v>2015</v>
      </c>
      <c r="G115" s="144">
        <v>2017</v>
      </c>
      <c r="H115" s="149">
        <v>2.4</v>
      </c>
      <c r="I115" s="149">
        <f t="shared" si="54"/>
        <v>2.4</v>
      </c>
      <c r="J115" s="149"/>
      <c r="K115" s="146"/>
      <c r="L115" s="147"/>
      <c r="M115" s="146"/>
      <c r="N115" s="147"/>
      <c r="O115" s="146"/>
      <c r="P115" s="147"/>
      <c r="Q115" s="195">
        <f t="shared" si="50"/>
        <v>0</v>
      </c>
      <c r="R115" s="195">
        <f t="shared" si="51"/>
        <v>0</v>
      </c>
      <c r="S115" s="149">
        <v>1.1160000000000001</v>
      </c>
      <c r="T115" s="149">
        <v>1.1850000000000001</v>
      </c>
      <c r="U115" s="149">
        <v>0.624</v>
      </c>
      <c r="V115" s="254">
        <f t="shared" si="55"/>
        <v>2.9250000000000003</v>
      </c>
      <c r="W115" s="83"/>
      <c r="X115" s="83"/>
      <c r="Y115" s="83"/>
      <c r="Z115" s="83"/>
      <c r="AA115" s="83"/>
      <c r="AB115" s="83"/>
    </row>
    <row r="116" spans="1:28" s="84" customFormat="1" ht="25.15" customHeight="1" thickBot="1">
      <c r="A116" s="244" t="s">
        <v>362</v>
      </c>
      <c r="B116" s="240" t="s">
        <v>438</v>
      </c>
      <c r="C116" s="128"/>
      <c r="D116" s="146"/>
      <c r="E116" s="147"/>
      <c r="F116" s="144">
        <v>2016</v>
      </c>
      <c r="G116" s="144">
        <v>2016</v>
      </c>
      <c r="H116" s="149">
        <v>2.0299999999999998</v>
      </c>
      <c r="I116" s="149">
        <f t="shared" si="54"/>
        <v>2.0299999999999998</v>
      </c>
      <c r="J116" s="149"/>
      <c r="K116" s="146"/>
      <c r="L116" s="147"/>
      <c r="M116" s="146"/>
      <c r="N116" s="147"/>
      <c r="O116" s="146"/>
      <c r="P116" s="147"/>
      <c r="Q116" s="195">
        <f t="shared" si="50"/>
        <v>0</v>
      </c>
      <c r="R116" s="195">
        <f t="shared" si="51"/>
        <v>0</v>
      </c>
      <c r="S116" s="149"/>
      <c r="T116" s="149">
        <v>2.508</v>
      </c>
      <c r="U116" s="149"/>
      <c r="V116" s="254">
        <f t="shared" si="55"/>
        <v>2.508</v>
      </c>
      <c r="W116" s="83"/>
      <c r="X116" s="83"/>
      <c r="Y116" s="83"/>
      <c r="Z116" s="83"/>
      <c r="AA116" s="83"/>
      <c r="AB116" s="83"/>
    </row>
    <row r="117" spans="1:28" s="84" customFormat="1" ht="25.15" customHeight="1" thickBot="1">
      <c r="A117" s="244" t="s">
        <v>363</v>
      </c>
      <c r="B117" s="240" t="s">
        <v>439</v>
      </c>
      <c r="C117" s="128"/>
      <c r="D117" s="146"/>
      <c r="E117" s="147"/>
      <c r="F117" s="144">
        <v>2015</v>
      </c>
      <c r="G117" s="144">
        <v>2015</v>
      </c>
      <c r="H117" s="149">
        <v>1.2</v>
      </c>
      <c r="I117" s="149">
        <f t="shared" si="54"/>
        <v>1.2</v>
      </c>
      <c r="J117" s="149"/>
      <c r="K117" s="146"/>
      <c r="L117" s="147"/>
      <c r="M117" s="146"/>
      <c r="N117" s="147"/>
      <c r="O117" s="146"/>
      <c r="P117" s="147"/>
      <c r="Q117" s="195">
        <f t="shared" si="50"/>
        <v>0</v>
      </c>
      <c r="R117" s="195">
        <f t="shared" si="51"/>
        <v>0</v>
      </c>
      <c r="S117" s="149">
        <f>1.2*1.162</f>
        <v>1.3943999999999999</v>
      </c>
      <c r="T117" s="149"/>
      <c r="U117" s="149"/>
      <c r="V117" s="254">
        <f t="shared" si="55"/>
        <v>1.3943999999999999</v>
      </c>
      <c r="W117" s="83"/>
      <c r="X117" s="83"/>
      <c r="Y117" s="83"/>
      <c r="Z117" s="83"/>
      <c r="AA117" s="83"/>
      <c r="AB117" s="83"/>
    </row>
    <row r="118" spans="1:28" s="11" customFormat="1" ht="25.15" customHeight="1" thickBot="1">
      <c r="A118" s="247" t="s">
        <v>115</v>
      </c>
      <c r="B118" s="251" t="s">
        <v>90</v>
      </c>
      <c r="C118" s="141"/>
      <c r="D118" s="249">
        <f>SUM(D119:D119)</f>
        <v>0</v>
      </c>
      <c r="E118" s="250">
        <f>SUM(E119:E119)</f>
        <v>0</v>
      </c>
      <c r="F118" s="165"/>
      <c r="G118" s="165"/>
      <c r="H118" s="250">
        <f t="shared" ref="H118:P118" si="56">SUM(H119:H119)</f>
        <v>0</v>
      </c>
      <c r="I118" s="166">
        <f t="shared" si="56"/>
        <v>0</v>
      </c>
      <c r="J118" s="166">
        <f t="shared" si="56"/>
        <v>0</v>
      </c>
      <c r="K118" s="249">
        <f t="shared" si="56"/>
        <v>0</v>
      </c>
      <c r="L118" s="250">
        <f t="shared" si="56"/>
        <v>0</v>
      </c>
      <c r="M118" s="249">
        <f t="shared" si="56"/>
        <v>0</v>
      </c>
      <c r="N118" s="250">
        <f t="shared" si="56"/>
        <v>0</v>
      </c>
      <c r="O118" s="249">
        <f t="shared" si="56"/>
        <v>0</v>
      </c>
      <c r="P118" s="250">
        <f t="shared" si="56"/>
        <v>0</v>
      </c>
      <c r="Q118" s="195">
        <f t="shared" si="50"/>
        <v>0</v>
      </c>
      <c r="R118" s="195">
        <f t="shared" si="51"/>
        <v>0</v>
      </c>
      <c r="S118" s="166">
        <f>SUM(S119:S119)</f>
        <v>0</v>
      </c>
      <c r="T118" s="166">
        <f>SUM(T119:T119)</f>
        <v>0</v>
      </c>
      <c r="U118" s="166">
        <f>SUM(U119:U119)</f>
        <v>0</v>
      </c>
      <c r="V118" s="224">
        <f t="shared" si="55"/>
        <v>0</v>
      </c>
      <c r="W118" s="57"/>
      <c r="X118" s="57"/>
      <c r="Y118" s="57"/>
      <c r="Z118" s="57"/>
      <c r="AA118" s="57"/>
      <c r="AB118" s="57"/>
    </row>
    <row r="119" spans="1:28" s="11" customFormat="1" ht="25.15" customHeight="1" outlineLevel="2" thickBot="1">
      <c r="A119" s="244" t="s">
        <v>288</v>
      </c>
      <c r="B119" s="225" t="s">
        <v>349</v>
      </c>
      <c r="C119" s="128"/>
      <c r="D119" s="146"/>
      <c r="E119" s="147"/>
      <c r="F119" s="144"/>
      <c r="G119" s="144"/>
      <c r="H119" s="149"/>
      <c r="I119" s="149"/>
      <c r="J119" s="149"/>
      <c r="K119" s="146"/>
      <c r="L119" s="147"/>
      <c r="M119" s="146"/>
      <c r="N119" s="147"/>
      <c r="O119" s="146"/>
      <c r="P119" s="147"/>
      <c r="Q119" s="195">
        <f t="shared" si="50"/>
        <v>0</v>
      </c>
      <c r="R119" s="195">
        <f t="shared" si="51"/>
        <v>0</v>
      </c>
      <c r="S119" s="149"/>
      <c r="T119" s="149"/>
      <c r="U119" s="149"/>
      <c r="V119" s="224">
        <f t="shared" si="55"/>
        <v>0</v>
      </c>
      <c r="W119" s="57"/>
      <c r="X119" s="57"/>
      <c r="Y119" s="57"/>
      <c r="Z119" s="57"/>
      <c r="AA119" s="57"/>
      <c r="AB119" s="57"/>
    </row>
    <row r="120" spans="1:28" s="11" customFormat="1" ht="25.15" customHeight="1" thickBot="1">
      <c r="A120" s="247" t="s">
        <v>116</v>
      </c>
      <c r="B120" s="251" t="s">
        <v>91</v>
      </c>
      <c r="C120" s="141"/>
      <c r="D120" s="249">
        <f>SUM(D121:D121)</f>
        <v>0</v>
      </c>
      <c r="E120" s="250">
        <f>SUM(E121:E121)</f>
        <v>0</v>
      </c>
      <c r="F120" s="165"/>
      <c r="G120" s="165"/>
      <c r="H120" s="250">
        <f t="shared" ref="H120:P120" si="57">SUM(H121:H121)</f>
        <v>0</v>
      </c>
      <c r="I120" s="166">
        <f t="shared" si="57"/>
        <v>0</v>
      </c>
      <c r="J120" s="166">
        <f t="shared" si="57"/>
        <v>0</v>
      </c>
      <c r="K120" s="249">
        <f t="shared" si="57"/>
        <v>0</v>
      </c>
      <c r="L120" s="250">
        <f t="shared" si="57"/>
        <v>0</v>
      </c>
      <c r="M120" s="249">
        <f t="shared" si="57"/>
        <v>0</v>
      </c>
      <c r="N120" s="250">
        <f t="shared" si="57"/>
        <v>0</v>
      </c>
      <c r="O120" s="249">
        <f t="shared" si="57"/>
        <v>0</v>
      </c>
      <c r="P120" s="250">
        <f t="shared" si="57"/>
        <v>0</v>
      </c>
      <c r="Q120" s="195">
        <f t="shared" si="50"/>
        <v>0</v>
      </c>
      <c r="R120" s="195">
        <f t="shared" si="51"/>
        <v>0</v>
      </c>
      <c r="S120" s="166">
        <f>SUM(S121:S121)</f>
        <v>0</v>
      </c>
      <c r="T120" s="166">
        <f>SUM(T121:T121)</f>
        <v>0</v>
      </c>
      <c r="U120" s="166">
        <f>SUM(U121:U121)</f>
        <v>0</v>
      </c>
      <c r="V120" s="224">
        <f t="shared" si="55"/>
        <v>0</v>
      </c>
      <c r="W120" s="57"/>
      <c r="X120" s="57"/>
      <c r="Y120" s="57"/>
      <c r="Z120" s="57"/>
      <c r="AA120" s="57"/>
      <c r="AB120" s="57"/>
    </row>
    <row r="121" spans="1:28" s="11" customFormat="1" ht="25.15" customHeight="1" outlineLevel="1" thickBot="1">
      <c r="A121" s="244" t="s">
        <v>289</v>
      </c>
      <c r="B121" s="225" t="s">
        <v>347</v>
      </c>
      <c r="C121" s="128"/>
      <c r="D121" s="146"/>
      <c r="E121" s="147"/>
      <c r="F121" s="144"/>
      <c r="G121" s="144"/>
      <c r="H121" s="149"/>
      <c r="I121" s="149"/>
      <c r="J121" s="149"/>
      <c r="K121" s="146"/>
      <c r="L121" s="147"/>
      <c r="M121" s="146"/>
      <c r="N121" s="147"/>
      <c r="O121" s="146"/>
      <c r="P121" s="147"/>
      <c r="Q121" s="195">
        <f t="shared" si="50"/>
        <v>0</v>
      </c>
      <c r="R121" s="195">
        <f t="shared" si="51"/>
        <v>0</v>
      </c>
      <c r="S121" s="149"/>
      <c r="T121" s="149"/>
      <c r="U121" s="149"/>
      <c r="V121" s="224">
        <f t="shared" si="55"/>
        <v>0</v>
      </c>
      <c r="W121" s="57"/>
      <c r="X121" s="57"/>
      <c r="Y121" s="57"/>
      <c r="Z121" s="57"/>
      <c r="AA121" s="57"/>
      <c r="AB121" s="57"/>
    </row>
    <row r="122" spans="1:28" s="11" customFormat="1" ht="25.15" customHeight="1" thickBot="1">
      <c r="A122" s="247" t="s">
        <v>117</v>
      </c>
      <c r="B122" s="251" t="s">
        <v>113</v>
      </c>
      <c r="C122" s="141"/>
      <c r="D122" s="249">
        <f>SUM(D123:D123)</f>
        <v>0</v>
      </c>
      <c r="E122" s="250">
        <f>SUM(E123:E123)</f>
        <v>0</v>
      </c>
      <c r="F122" s="165"/>
      <c r="G122" s="165"/>
      <c r="H122" s="250">
        <f t="shared" ref="H122:P122" si="58">SUM(H123:H123)</f>
        <v>0</v>
      </c>
      <c r="I122" s="166">
        <f t="shared" si="58"/>
        <v>0</v>
      </c>
      <c r="J122" s="166">
        <f t="shared" si="58"/>
        <v>0</v>
      </c>
      <c r="K122" s="249">
        <f t="shared" si="58"/>
        <v>0</v>
      </c>
      <c r="L122" s="250">
        <f t="shared" si="58"/>
        <v>0</v>
      </c>
      <c r="M122" s="249">
        <f t="shared" si="58"/>
        <v>0</v>
      </c>
      <c r="N122" s="250">
        <f t="shared" si="58"/>
        <v>0</v>
      </c>
      <c r="O122" s="249">
        <f t="shared" si="58"/>
        <v>0</v>
      </c>
      <c r="P122" s="250">
        <f t="shared" si="58"/>
        <v>0</v>
      </c>
      <c r="Q122" s="195">
        <f t="shared" si="50"/>
        <v>0</v>
      </c>
      <c r="R122" s="195">
        <f t="shared" si="51"/>
        <v>0</v>
      </c>
      <c r="S122" s="166">
        <f>SUM(S123:S123)</f>
        <v>0</v>
      </c>
      <c r="T122" s="166">
        <f>SUM(T123:T123)</f>
        <v>0</v>
      </c>
      <c r="U122" s="166">
        <f>SUM(U123:U123)</f>
        <v>0</v>
      </c>
      <c r="V122" s="224">
        <f t="shared" si="55"/>
        <v>0</v>
      </c>
      <c r="W122" s="57"/>
      <c r="X122" s="57"/>
      <c r="Y122" s="57"/>
      <c r="Z122" s="57"/>
      <c r="AA122" s="57"/>
      <c r="AB122" s="57"/>
    </row>
    <row r="123" spans="1:28" s="11" customFormat="1" ht="25.15" customHeight="1" outlineLevel="1" thickBot="1">
      <c r="A123" s="244" t="s">
        <v>290</v>
      </c>
      <c r="B123" s="225" t="s">
        <v>349</v>
      </c>
      <c r="C123" s="128"/>
      <c r="D123" s="146"/>
      <c r="E123" s="147"/>
      <c r="F123" s="144"/>
      <c r="G123" s="144"/>
      <c r="H123" s="149"/>
      <c r="I123" s="149"/>
      <c r="J123" s="149"/>
      <c r="K123" s="146"/>
      <c r="L123" s="147"/>
      <c r="M123" s="146"/>
      <c r="N123" s="147"/>
      <c r="O123" s="146"/>
      <c r="P123" s="147"/>
      <c r="Q123" s="195">
        <f t="shared" si="50"/>
        <v>0</v>
      </c>
      <c r="R123" s="195">
        <f t="shared" si="51"/>
        <v>0</v>
      </c>
      <c r="S123" s="149"/>
      <c r="T123" s="149"/>
      <c r="U123" s="149"/>
      <c r="V123" s="224">
        <f t="shared" si="55"/>
        <v>0</v>
      </c>
      <c r="W123" s="57"/>
      <c r="X123" s="57"/>
      <c r="Y123" s="57"/>
      <c r="Z123" s="57"/>
      <c r="AA123" s="57"/>
      <c r="AB123" s="57"/>
    </row>
    <row r="124" spans="1:28" s="11" customFormat="1" ht="25.15" customHeight="1" thickBot="1">
      <c r="A124" s="245" t="s">
        <v>112</v>
      </c>
      <c r="B124" s="246" t="s">
        <v>114</v>
      </c>
      <c r="C124" s="101"/>
      <c r="D124" s="203">
        <f>SUM(D125:D125)</f>
        <v>0</v>
      </c>
      <c r="E124" s="204">
        <f>SUM(E125:E125)</f>
        <v>0</v>
      </c>
      <c r="F124" s="162"/>
      <c r="G124" s="162"/>
      <c r="H124" s="204">
        <f t="shared" ref="H124:P124" si="59">SUM(H125:H125)</f>
        <v>0</v>
      </c>
      <c r="I124" s="163">
        <f t="shared" si="59"/>
        <v>0</v>
      </c>
      <c r="J124" s="163">
        <f t="shared" si="59"/>
        <v>0</v>
      </c>
      <c r="K124" s="203">
        <f t="shared" si="59"/>
        <v>0</v>
      </c>
      <c r="L124" s="204">
        <f t="shared" si="59"/>
        <v>0</v>
      </c>
      <c r="M124" s="203">
        <f t="shared" si="59"/>
        <v>0</v>
      </c>
      <c r="N124" s="204">
        <f t="shared" si="59"/>
        <v>0</v>
      </c>
      <c r="O124" s="203">
        <f t="shared" si="59"/>
        <v>0</v>
      </c>
      <c r="P124" s="204">
        <f t="shared" si="59"/>
        <v>0</v>
      </c>
      <c r="Q124" s="195">
        <f t="shared" si="50"/>
        <v>0</v>
      </c>
      <c r="R124" s="195">
        <f t="shared" si="51"/>
        <v>0</v>
      </c>
      <c r="S124" s="163">
        <f>SUM(S125:S125)</f>
        <v>0</v>
      </c>
      <c r="T124" s="163">
        <f>SUM(T125:T125)</f>
        <v>0</v>
      </c>
      <c r="U124" s="163">
        <f>SUM(U125:U125)</f>
        <v>0</v>
      </c>
      <c r="V124" s="224">
        <f t="shared" si="55"/>
        <v>0</v>
      </c>
      <c r="W124" s="57"/>
      <c r="X124" s="57"/>
      <c r="Y124" s="57"/>
      <c r="Z124" s="57"/>
      <c r="AA124" s="57"/>
      <c r="AB124" s="57"/>
    </row>
    <row r="125" spans="1:28" s="11" customFormat="1" ht="25.15" customHeight="1" outlineLevel="1" thickBot="1">
      <c r="A125" s="244" t="s">
        <v>291</v>
      </c>
      <c r="B125" s="225" t="s">
        <v>347</v>
      </c>
      <c r="C125" s="128"/>
      <c r="D125" s="146"/>
      <c r="E125" s="147"/>
      <c r="F125" s="144"/>
      <c r="G125" s="144"/>
      <c r="H125" s="149"/>
      <c r="I125" s="149"/>
      <c r="J125" s="149"/>
      <c r="K125" s="146"/>
      <c r="L125" s="147"/>
      <c r="M125" s="146"/>
      <c r="N125" s="147"/>
      <c r="O125" s="146"/>
      <c r="P125" s="147"/>
      <c r="Q125" s="195">
        <f t="shared" si="50"/>
        <v>0</v>
      </c>
      <c r="R125" s="195">
        <f t="shared" si="51"/>
        <v>0</v>
      </c>
      <c r="S125" s="149"/>
      <c r="T125" s="149"/>
      <c r="U125" s="149"/>
      <c r="V125" s="224">
        <f t="shared" si="55"/>
        <v>0</v>
      </c>
      <c r="W125" s="57"/>
      <c r="X125" s="57"/>
      <c r="Y125" s="57"/>
      <c r="Z125" s="57"/>
      <c r="AA125" s="57"/>
      <c r="AB125" s="57"/>
    </row>
    <row r="126" spans="1:28" ht="25.15" customHeight="1" thickBot="1">
      <c r="A126" s="255">
        <v>2</v>
      </c>
      <c r="B126" s="94" t="s">
        <v>118</v>
      </c>
      <c r="C126" s="256"/>
      <c r="D126" s="200">
        <f>SUM(D127,D157,D159,D161,D163,D165,D167,D184,D186,D188,D190)</f>
        <v>0.25</v>
      </c>
      <c r="E126" s="201">
        <f>SUM(E127,E157,E159,E161,E163,E165,E167,E184,E186,E188,E190)</f>
        <v>2.58</v>
      </c>
      <c r="F126" s="96"/>
      <c r="G126" s="96"/>
      <c r="H126" s="201">
        <f t="shared" ref="H126:P126" si="60">SUM(H127,H157,H159,H161,H163,H165,H167,H184,H186,H188,H190)</f>
        <v>25.61</v>
      </c>
      <c r="I126" s="97">
        <f t="shared" si="60"/>
        <v>25.61</v>
      </c>
      <c r="J126" s="97">
        <f t="shared" si="60"/>
        <v>0</v>
      </c>
      <c r="K126" s="200">
        <f t="shared" si="60"/>
        <v>0</v>
      </c>
      <c r="L126" s="201">
        <f t="shared" si="60"/>
        <v>0.7</v>
      </c>
      <c r="M126" s="200">
        <f t="shared" si="60"/>
        <v>0.25</v>
      </c>
      <c r="N126" s="201">
        <f t="shared" si="60"/>
        <v>0.94</v>
      </c>
      <c r="O126" s="200">
        <f t="shared" si="60"/>
        <v>0</v>
      </c>
      <c r="P126" s="201">
        <f t="shared" si="60"/>
        <v>0.94</v>
      </c>
      <c r="Q126" s="195">
        <f t="shared" si="50"/>
        <v>0.25</v>
      </c>
      <c r="R126" s="195">
        <f t="shared" si="51"/>
        <v>2.58</v>
      </c>
      <c r="S126" s="97">
        <f>SUM(S127,S157,S159,S161,S163,S165,S167,S184,S186,S188,S190)</f>
        <v>5.8</v>
      </c>
      <c r="T126" s="97">
        <f>SUM(T127,T157,T159,T161,T163,T165,T167,T184,T186,T188,T190)</f>
        <v>19.989999999999998</v>
      </c>
      <c r="U126" s="97">
        <f>SUM(U127,U157,U159,U161,U163,U165,U167,U184,U186,U188,U190)</f>
        <v>5.77</v>
      </c>
      <c r="V126" s="224">
        <f t="shared" si="55"/>
        <v>31.56</v>
      </c>
      <c r="W126" s="61"/>
      <c r="X126" s="61"/>
      <c r="Y126" s="61"/>
      <c r="Z126" s="61"/>
      <c r="AA126" s="61"/>
      <c r="AB126" s="61"/>
    </row>
    <row r="127" spans="1:28" ht="25.15" customHeight="1" thickBot="1">
      <c r="A127" s="168" t="s">
        <v>64</v>
      </c>
      <c r="B127" s="100" t="s">
        <v>108</v>
      </c>
      <c r="C127" s="257"/>
      <c r="D127" s="203">
        <f>SUM(D128)</f>
        <v>0.25</v>
      </c>
      <c r="E127" s="204">
        <f>SUM(E128)</f>
        <v>2.58</v>
      </c>
      <c r="F127" s="162"/>
      <c r="G127" s="162"/>
      <c r="H127" s="203">
        <f>SUM(H128)</f>
        <v>25.61</v>
      </c>
      <c r="I127" s="163">
        <f t="shared" ref="I127:P127" si="61">SUM(I128)</f>
        <v>25.61</v>
      </c>
      <c r="J127" s="163">
        <f t="shared" si="61"/>
        <v>0</v>
      </c>
      <c r="K127" s="203">
        <f t="shared" si="61"/>
        <v>0</v>
      </c>
      <c r="L127" s="204">
        <f t="shared" si="61"/>
        <v>0.7</v>
      </c>
      <c r="M127" s="203">
        <f t="shared" si="61"/>
        <v>0.25</v>
      </c>
      <c r="N127" s="204">
        <f t="shared" si="61"/>
        <v>0.94</v>
      </c>
      <c r="O127" s="203">
        <f t="shared" si="61"/>
        <v>0</v>
      </c>
      <c r="P127" s="204">
        <f t="shared" si="61"/>
        <v>0.94</v>
      </c>
      <c r="Q127" s="195">
        <f t="shared" si="50"/>
        <v>0.25</v>
      </c>
      <c r="R127" s="195">
        <f t="shared" si="51"/>
        <v>2.58</v>
      </c>
      <c r="S127" s="163">
        <f>SUM(S128)</f>
        <v>5.8</v>
      </c>
      <c r="T127" s="163">
        <f>SUM(T128)</f>
        <v>19.989999999999998</v>
      </c>
      <c r="U127" s="163">
        <f>SUM(U128)</f>
        <v>5.77</v>
      </c>
      <c r="V127" s="224">
        <f t="shared" si="55"/>
        <v>31.56</v>
      </c>
      <c r="W127" s="61"/>
      <c r="X127" s="61"/>
      <c r="Y127" s="61"/>
      <c r="Z127" s="61"/>
      <c r="AA127" s="61"/>
      <c r="AB127" s="61"/>
    </row>
    <row r="128" spans="1:28" ht="25.15" customHeight="1" thickBot="1">
      <c r="A128" s="205" t="s">
        <v>65</v>
      </c>
      <c r="B128" s="206" t="s">
        <v>68</v>
      </c>
      <c r="C128" s="258"/>
      <c r="D128" s="207">
        <f>SUM(D129,D150)</f>
        <v>0.25</v>
      </c>
      <c r="E128" s="208">
        <f>SUM(E129,E150)</f>
        <v>2.58</v>
      </c>
      <c r="F128" s="209"/>
      <c r="G128" s="209"/>
      <c r="H128" s="208">
        <f t="shared" ref="H128:P128" si="62">SUM(H129,H150)</f>
        <v>25.61</v>
      </c>
      <c r="I128" s="210">
        <f t="shared" si="62"/>
        <v>25.61</v>
      </c>
      <c r="J128" s="210">
        <f t="shared" si="62"/>
        <v>0</v>
      </c>
      <c r="K128" s="207">
        <f t="shared" si="62"/>
        <v>0</v>
      </c>
      <c r="L128" s="208">
        <f t="shared" si="62"/>
        <v>0.7</v>
      </c>
      <c r="M128" s="207">
        <f t="shared" si="62"/>
        <v>0.25</v>
      </c>
      <c r="N128" s="208">
        <f t="shared" si="62"/>
        <v>0.94</v>
      </c>
      <c r="O128" s="207">
        <f t="shared" si="62"/>
        <v>0</v>
      </c>
      <c r="P128" s="208">
        <f t="shared" si="62"/>
        <v>0.94</v>
      </c>
      <c r="Q128" s="195">
        <f t="shared" si="50"/>
        <v>0.25</v>
      </c>
      <c r="R128" s="195">
        <f t="shared" si="51"/>
        <v>2.58</v>
      </c>
      <c r="S128" s="210">
        <f>SUM(S129,S150)</f>
        <v>5.8</v>
      </c>
      <c r="T128" s="210">
        <f>SUM(T129,T150)</f>
        <v>19.989999999999998</v>
      </c>
      <c r="U128" s="210">
        <f>SUM(U129,U150)</f>
        <v>5.77</v>
      </c>
      <c r="V128" s="224">
        <f t="shared" si="55"/>
        <v>31.56</v>
      </c>
      <c r="W128" s="61"/>
      <c r="X128" s="61"/>
      <c r="Y128" s="61"/>
      <c r="Z128" s="61"/>
      <c r="AA128" s="61"/>
      <c r="AB128" s="61"/>
    </row>
    <row r="129" spans="1:28" ht="25.15" customHeight="1" thickBot="1">
      <c r="A129" s="211" t="s">
        <v>119</v>
      </c>
      <c r="B129" s="212" t="s">
        <v>69</v>
      </c>
      <c r="C129" s="259"/>
      <c r="D129" s="213">
        <f>SUM(D130,D141)</f>
        <v>0</v>
      </c>
      <c r="E129" s="214">
        <f>SUM(E130,E141)</f>
        <v>2.58</v>
      </c>
      <c r="F129" s="155"/>
      <c r="G129" s="155"/>
      <c r="H129" s="213">
        <f t="shared" ref="H129:P129" si="63">SUM(H130,H141)</f>
        <v>12.84</v>
      </c>
      <c r="I129" s="156">
        <f t="shared" si="63"/>
        <v>12.84</v>
      </c>
      <c r="J129" s="156">
        <f t="shared" si="63"/>
        <v>0</v>
      </c>
      <c r="K129" s="213">
        <f t="shared" si="63"/>
        <v>0</v>
      </c>
      <c r="L129" s="214">
        <f t="shared" si="63"/>
        <v>0.7</v>
      </c>
      <c r="M129" s="213">
        <f t="shared" si="63"/>
        <v>0</v>
      </c>
      <c r="N129" s="214">
        <f t="shared" si="63"/>
        <v>0.94</v>
      </c>
      <c r="O129" s="213">
        <f t="shared" si="63"/>
        <v>0</v>
      </c>
      <c r="P129" s="214">
        <f t="shared" si="63"/>
        <v>0.94</v>
      </c>
      <c r="Q129" s="195">
        <f t="shared" si="50"/>
        <v>0</v>
      </c>
      <c r="R129" s="195">
        <f t="shared" si="51"/>
        <v>2.58</v>
      </c>
      <c r="S129" s="156">
        <f>SUM(S130,S141)</f>
        <v>5.8</v>
      </c>
      <c r="T129" s="156">
        <f>SUM(T130,T141)</f>
        <v>4.21</v>
      </c>
      <c r="U129" s="156">
        <f>SUM(U130,U141)</f>
        <v>5.77</v>
      </c>
      <c r="V129" s="224">
        <f t="shared" si="55"/>
        <v>15.78</v>
      </c>
      <c r="W129" s="61"/>
      <c r="X129" s="61"/>
      <c r="Y129" s="61"/>
      <c r="Z129" s="61"/>
      <c r="AA129" s="61"/>
      <c r="AB129" s="61"/>
    </row>
    <row r="130" spans="1:28" ht="25.15" customHeight="1" thickBot="1">
      <c r="A130" s="215" t="s">
        <v>120</v>
      </c>
      <c r="B130" s="216" t="s">
        <v>70</v>
      </c>
      <c r="C130" s="260"/>
      <c r="D130" s="217">
        <f>SUM(D131,D133,D135,D139)</f>
        <v>0</v>
      </c>
      <c r="E130" s="218">
        <f>SUM(E131,E133,E135,E139)</f>
        <v>2.58</v>
      </c>
      <c r="F130" s="219"/>
      <c r="G130" s="219"/>
      <c r="H130" s="218">
        <f t="shared" ref="H130:P130" si="64">SUM(H131,H133,H135,H139)</f>
        <v>12.84</v>
      </c>
      <c r="I130" s="185">
        <f t="shared" si="64"/>
        <v>12.84</v>
      </c>
      <c r="J130" s="185">
        <f t="shared" si="64"/>
        <v>0</v>
      </c>
      <c r="K130" s="217">
        <f t="shared" si="64"/>
        <v>0</v>
      </c>
      <c r="L130" s="218">
        <f t="shared" si="64"/>
        <v>0.7</v>
      </c>
      <c r="M130" s="217">
        <f t="shared" si="64"/>
        <v>0</v>
      </c>
      <c r="N130" s="218">
        <f t="shared" si="64"/>
        <v>0.94</v>
      </c>
      <c r="O130" s="217">
        <f t="shared" si="64"/>
        <v>0</v>
      </c>
      <c r="P130" s="218">
        <f t="shared" si="64"/>
        <v>0.94</v>
      </c>
      <c r="Q130" s="195">
        <f t="shared" si="50"/>
        <v>0</v>
      </c>
      <c r="R130" s="195">
        <f t="shared" si="51"/>
        <v>2.58</v>
      </c>
      <c r="S130" s="185">
        <f>SUM(S131,S133,S135,S139)</f>
        <v>5.8</v>
      </c>
      <c r="T130" s="185">
        <f>SUM(T131,T133,T135,T139)</f>
        <v>4.21</v>
      </c>
      <c r="U130" s="185">
        <f>SUM(U131,U133,U135,U139)</f>
        <v>5.77</v>
      </c>
      <c r="V130" s="224">
        <f t="shared" si="55"/>
        <v>15.78</v>
      </c>
      <c r="W130" s="61"/>
      <c r="X130" s="61"/>
      <c r="Y130" s="61"/>
      <c r="Z130" s="61"/>
      <c r="AA130" s="61"/>
      <c r="AB130" s="61"/>
    </row>
    <row r="131" spans="1:28" ht="25.15" customHeight="1" thickBot="1">
      <c r="A131" s="220" t="s">
        <v>121</v>
      </c>
      <c r="B131" s="221" t="s">
        <v>71</v>
      </c>
      <c r="C131" s="261"/>
      <c r="D131" s="222">
        <f>SUM(D132:D132)</f>
        <v>0</v>
      </c>
      <c r="E131" s="223">
        <f>SUM(E132:E132)</f>
        <v>0</v>
      </c>
      <c r="F131" s="158"/>
      <c r="G131" s="158"/>
      <c r="H131" s="223">
        <f t="shared" ref="H131:P131" si="65">SUM(H132:H132)</f>
        <v>0</v>
      </c>
      <c r="I131" s="159">
        <f t="shared" si="65"/>
        <v>0</v>
      </c>
      <c r="J131" s="159">
        <f t="shared" si="65"/>
        <v>0</v>
      </c>
      <c r="K131" s="222">
        <f t="shared" si="65"/>
        <v>0</v>
      </c>
      <c r="L131" s="223">
        <f t="shared" si="65"/>
        <v>0</v>
      </c>
      <c r="M131" s="222">
        <f t="shared" si="65"/>
        <v>0</v>
      </c>
      <c r="N131" s="223">
        <f t="shared" si="65"/>
        <v>0</v>
      </c>
      <c r="O131" s="222">
        <f t="shared" si="65"/>
        <v>0</v>
      </c>
      <c r="P131" s="223">
        <f t="shared" si="65"/>
        <v>0</v>
      </c>
      <c r="Q131" s="195">
        <f t="shared" si="50"/>
        <v>0</v>
      </c>
      <c r="R131" s="195">
        <f t="shared" si="51"/>
        <v>0</v>
      </c>
      <c r="S131" s="159">
        <f>SUM(S132:S132)</f>
        <v>0</v>
      </c>
      <c r="T131" s="159">
        <f>SUM(T132:T132)</f>
        <v>0</v>
      </c>
      <c r="U131" s="159">
        <f>SUM(U132:U132)</f>
        <v>0</v>
      </c>
      <c r="V131" s="224">
        <f t="shared" si="55"/>
        <v>0</v>
      </c>
      <c r="W131" s="61"/>
      <c r="X131" s="61"/>
      <c r="Y131" s="61"/>
      <c r="Z131" s="61"/>
      <c r="AA131" s="61"/>
      <c r="AB131" s="61"/>
    </row>
    <row r="132" spans="1:28" ht="25.15" customHeight="1" outlineLevel="1" thickBot="1">
      <c r="A132" s="171" t="s">
        <v>292</v>
      </c>
      <c r="B132" s="225" t="s">
        <v>347</v>
      </c>
      <c r="C132" s="262"/>
      <c r="D132" s="146"/>
      <c r="E132" s="147"/>
      <c r="F132" s="144"/>
      <c r="G132" s="144"/>
      <c r="H132" s="149"/>
      <c r="I132" s="149"/>
      <c r="J132" s="149"/>
      <c r="K132" s="146"/>
      <c r="L132" s="147"/>
      <c r="M132" s="146"/>
      <c r="N132" s="147"/>
      <c r="O132" s="146"/>
      <c r="P132" s="147"/>
      <c r="Q132" s="195">
        <f t="shared" si="50"/>
        <v>0</v>
      </c>
      <c r="R132" s="195">
        <f t="shared" si="51"/>
        <v>0</v>
      </c>
      <c r="S132" s="149"/>
      <c r="T132" s="149"/>
      <c r="U132" s="149"/>
      <c r="V132" s="224">
        <f t="shared" si="55"/>
        <v>0</v>
      </c>
      <c r="W132" s="61"/>
      <c r="X132" s="61"/>
      <c r="Y132" s="61"/>
      <c r="Z132" s="61"/>
      <c r="AA132" s="61"/>
      <c r="AB132" s="61"/>
    </row>
    <row r="133" spans="1:28" ht="25.15" customHeight="1" thickBot="1">
      <c r="A133" s="220" t="s">
        <v>122</v>
      </c>
      <c r="B133" s="221" t="s">
        <v>72</v>
      </c>
      <c r="C133" s="261"/>
      <c r="D133" s="222">
        <f>SUM(D134:D134)</f>
        <v>0</v>
      </c>
      <c r="E133" s="223">
        <f>SUM(E134:E134)</f>
        <v>0</v>
      </c>
      <c r="F133" s="158"/>
      <c r="G133" s="158"/>
      <c r="H133" s="223">
        <f t="shared" ref="H133:P133" si="66">SUM(H134:H134)</f>
        <v>0</v>
      </c>
      <c r="I133" s="159">
        <f t="shared" si="66"/>
        <v>0</v>
      </c>
      <c r="J133" s="159">
        <f t="shared" si="66"/>
        <v>0</v>
      </c>
      <c r="K133" s="222">
        <f t="shared" si="66"/>
        <v>0</v>
      </c>
      <c r="L133" s="223">
        <f t="shared" si="66"/>
        <v>0</v>
      </c>
      <c r="M133" s="222">
        <f t="shared" si="66"/>
        <v>0</v>
      </c>
      <c r="N133" s="223">
        <f t="shared" si="66"/>
        <v>0</v>
      </c>
      <c r="O133" s="222">
        <f t="shared" si="66"/>
        <v>0</v>
      </c>
      <c r="P133" s="223">
        <f t="shared" si="66"/>
        <v>0</v>
      </c>
      <c r="Q133" s="195">
        <f t="shared" si="50"/>
        <v>0</v>
      </c>
      <c r="R133" s="195">
        <f t="shared" si="51"/>
        <v>0</v>
      </c>
      <c r="S133" s="159">
        <f>SUM(S134:S134)</f>
        <v>0</v>
      </c>
      <c r="T133" s="159">
        <f>SUM(T134:T134)</f>
        <v>0</v>
      </c>
      <c r="U133" s="159">
        <f>SUM(U134:U134)</f>
        <v>0</v>
      </c>
      <c r="V133" s="224">
        <f t="shared" si="55"/>
        <v>0</v>
      </c>
      <c r="W133" s="61"/>
      <c r="X133" s="61"/>
      <c r="Y133" s="61"/>
      <c r="Z133" s="61"/>
      <c r="AA133" s="61"/>
      <c r="AB133" s="61"/>
    </row>
    <row r="134" spans="1:28" ht="25.15" customHeight="1" outlineLevel="1" thickBot="1">
      <c r="A134" s="171" t="s">
        <v>293</v>
      </c>
      <c r="B134" s="225" t="s">
        <v>347</v>
      </c>
      <c r="C134" s="262"/>
      <c r="D134" s="146"/>
      <c r="E134" s="147"/>
      <c r="F134" s="144"/>
      <c r="G134" s="144"/>
      <c r="H134" s="149"/>
      <c r="I134" s="149"/>
      <c r="J134" s="149"/>
      <c r="K134" s="146"/>
      <c r="L134" s="147"/>
      <c r="M134" s="146"/>
      <c r="N134" s="147"/>
      <c r="O134" s="146"/>
      <c r="P134" s="147"/>
      <c r="Q134" s="195">
        <f t="shared" si="50"/>
        <v>0</v>
      </c>
      <c r="R134" s="195">
        <f t="shared" si="51"/>
        <v>0</v>
      </c>
      <c r="S134" s="149"/>
      <c r="T134" s="149"/>
      <c r="U134" s="149"/>
      <c r="V134" s="224">
        <f t="shared" si="55"/>
        <v>0</v>
      </c>
      <c r="W134" s="61"/>
      <c r="X134" s="61"/>
      <c r="Y134" s="61"/>
      <c r="Z134" s="61"/>
      <c r="AA134" s="61"/>
      <c r="AB134" s="61"/>
    </row>
    <row r="135" spans="1:28" ht="25.15" customHeight="1" thickBot="1">
      <c r="A135" s="220" t="s">
        <v>123</v>
      </c>
      <c r="B135" s="221" t="s">
        <v>73</v>
      </c>
      <c r="C135" s="261"/>
      <c r="D135" s="222">
        <f>SUM(D136:D138)</f>
        <v>0</v>
      </c>
      <c r="E135" s="223">
        <f>SUM(E136:E138)</f>
        <v>2.58</v>
      </c>
      <c r="F135" s="158"/>
      <c r="G135" s="158"/>
      <c r="H135" s="223">
        <f t="shared" ref="H135:P135" si="67">SUM(H136:H138)</f>
        <v>12.84</v>
      </c>
      <c r="I135" s="159">
        <f t="shared" si="67"/>
        <v>12.84</v>
      </c>
      <c r="J135" s="159">
        <f t="shared" si="67"/>
        <v>0</v>
      </c>
      <c r="K135" s="222">
        <f t="shared" si="67"/>
        <v>0</v>
      </c>
      <c r="L135" s="223">
        <f t="shared" si="67"/>
        <v>0.7</v>
      </c>
      <c r="M135" s="222">
        <f t="shared" si="67"/>
        <v>0</v>
      </c>
      <c r="N135" s="223">
        <f t="shared" si="67"/>
        <v>0.94</v>
      </c>
      <c r="O135" s="222">
        <f t="shared" si="67"/>
        <v>0</v>
      </c>
      <c r="P135" s="223">
        <f t="shared" si="67"/>
        <v>0.94</v>
      </c>
      <c r="Q135" s="195">
        <f t="shared" si="50"/>
        <v>0</v>
      </c>
      <c r="R135" s="195">
        <f t="shared" si="51"/>
        <v>2.58</v>
      </c>
      <c r="S135" s="159">
        <f>SUM(S136:S138)</f>
        <v>5.8</v>
      </c>
      <c r="T135" s="159">
        <f>SUM(T136:T138)</f>
        <v>4.21</v>
      </c>
      <c r="U135" s="159">
        <f>SUM(U136:U138)</f>
        <v>5.77</v>
      </c>
      <c r="V135" s="224">
        <f t="shared" si="55"/>
        <v>15.78</v>
      </c>
      <c r="W135" s="61"/>
      <c r="X135" s="61"/>
      <c r="Y135" s="61"/>
      <c r="Z135" s="61"/>
      <c r="AA135" s="61"/>
      <c r="AB135" s="61"/>
    </row>
    <row r="136" spans="1:28" ht="49.15" customHeight="1" thickBot="1">
      <c r="A136" s="171" t="s">
        <v>294</v>
      </c>
      <c r="B136" s="240" t="s">
        <v>428</v>
      </c>
      <c r="C136" s="241" t="s">
        <v>32</v>
      </c>
      <c r="D136" s="136"/>
      <c r="E136" s="136">
        <v>0.7</v>
      </c>
      <c r="F136" s="263">
        <v>2015</v>
      </c>
      <c r="G136" s="263">
        <v>2015</v>
      </c>
      <c r="H136" s="136">
        <v>4.99</v>
      </c>
      <c r="I136" s="136">
        <f>H136</f>
        <v>4.99</v>
      </c>
      <c r="J136" s="264"/>
      <c r="K136" s="136"/>
      <c r="L136" s="136">
        <v>0.7</v>
      </c>
      <c r="M136" s="136"/>
      <c r="N136" s="136"/>
      <c r="O136" s="136"/>
      <c r="P136" s="136"/>
      <c r="Q136" s="195">
        <f t="shared" si="50"/>
        <v>0</v>
      </c>
      <c r="R136" s="195">
        <f t="shared" si="51"/>
        <v>0.7</v>
      </c>
      <c r="S136" s="149">
        <v>5.8</v>
      </c>
      <c r="T136" s="264"/>
      <c r="U136" s="264"/>
      <c r="V136" s="224">
        <f t="shared" si="55"/>
        <v>5.8</v>
      </c>
      <c r="W136" s="63" t="s">
        <v>323</v>
      </c>
      <c r="X136" s="64"/>
      <c r="Y136" s="64"/>
      <c r="Z136" s="64"/>
      <c r="AA136" s="61"/>
      <c r="AB136" s="61"/>
    </row>
    <row r="137" spans="1:28" ht="42.6" customHeight="1" thickBot="1">
      <c r="A137" s="171" t="s">
        <v>295</v>
      </c>
      <c r="B137" s="240" t="s">
        <v>429</v>
      </c>
      <c r="C137" s="241" t="s">
        <v>32</v>
      </c>
      <c r="D137" s="136"/>
      <c r="E137" s="136">
        <v>0.94</v>
      </c>
      <c r="F137" s="263">
        <v>2016</v>
      </c>
      <c r="G137" s="263">
        <v>2016</v>
      </c>
      <c r="H137" s="136">
        <v>3.41</v>
      </c>
      <c r="I137" s="136">
        <f>H137</f>
        <v>3.41</v>
      </c>
      <c r="J137" s="264"/>
      <c r="K137" s="136"/>
      <c r="L137" s="136"/>
      <c r="M137" s="136"/>
      <c r="N137" s="136">
        <v>0.94</v>
      </c>
      <c r="O137" s="136"/>
      <c r="P137" s="136"/>
      <c r="Q137" s="195">
        <f t="shared" si="50"/>
        <v>0</v>
      </c>
      <c r="R137" s="195">
        <f t="shared" si="51"/>
        <v>0.94</v>
      </c>
      <c r="S137" s="149"/>
      <c r="T137" s="135">
        <v>4.21</v>
      </c>
      <c r="U137" s="264"/>
      <c r="V137" s="224">
        <f t="shared" si="55"/>
        <v>4.21</v>
      </c>
      <c r="W137" s="63" t="s">
        <v>323</v>
      </c>
      <c r="X137" s="64"/>
      <c r="Y137" s="64"/>
      <c r="Z137" s="64"/>
      <c r="AA137" s="61"/>
      <c r="AB137" s="61"/>
    </row>
    <row r="138" spans="1:28" ht="42.6" customHeight="1" thickBot="1">
      <c r="A138" s="171" t="s">
        <v>296</v>
      </c>
      <c r="B138" s="240" t="s">
        <v>430</v>
      </c>
      <c r="C138" s="241" t="s">
        <v>32</v>
      </c>
      <c r="D138" s="136"/>
      <c r="E138" s="136">
        <v>0.94</v>
      </c>
      <c r="F138" s="263">
        <v>2017</v>
      </c>
      <c r="G138" s="263">
        <v>2017</v>
      </c>
      <c r="H138" s="136">
        <v>4.4400000000000004</v>
      </c>
      <c r="I138" s="136">
        <f>H138</f>
        <v>4.4400000000000004</v>
      </c>
      <c r="J138" s="264"/>
      <c r="K138" s="136"/>
      <c r="L138" s="136"/>
      <c r="M138" s="136"/>
      <c r="N138" s="136"/>
      <c r="O138" s="136"/>
      <c r="P138" s="136">
        <v>0.94</v>
      </c>
      <c r="Q138" s="195">
        <f t="shared" si="50"/>
        <v>0</v>
      </c>
      <c r="R138" s="195">
        <f t="shared" si="51"/>
        <v>0.94</v>
      </c>
      <c r="S138" s="149"/>
      <c r="T138" s="264"/>
      <c r="U138" s="264">
        <v>5.77</v>
      </c>
      <c r="V138" s="224">
        <f t="shared" si="55"/>
        <v>5.77</v>
      </c>
      <c r="W138" s="63" t="s">
        <v>323</v>
      </c>
      <c r="X138" s="64"/>
      <c r="Y138" s="64"/>
      <c r="Z138" s="64"/>
      <c r="AA138" s="61"/>
      <c r="AB138" s="61"/>
    </row>
    <row r="139" spans="1:28" ht="25.15" customHeight="1" thickBot="1">
      <c r="A139" s="220" t="s">
        <v>124</v>
      </c>
      <c r="B139" s="221" t="s">
        <v>74</v>
      </c>
      <c r="C139" s="261"/>
      <c r="D139" s="222">
        <f>SUM(D140:D140)</f>
        <v>0</v>
      </c>
      <c r="E139" s="223">
        <f>SUM(E140:E140)</f>
        <v>0</v>
      </c>
      <c r="F139" s="158"/>
      <c r="G139" s="158"/>
      <c r="H139" s="223">
        <f t="shared" ref="H139:P139" si="68">SUM(H140:H140)</f>
        <v>0</v>
      </c>
      <c r="I139" s="159">
        <f t="shared" si="68"/>
        <v>0</v>
      </c>
      <c r="J139" s="159">
        <f t="shared" si="68"/>
        <v>0</v>
      </c>
      <c r="K139" s="222">
        <f t="shared" si="68"/>
        <v>0</v>
      </c>
      <c r="L139" s="223">
        <f t="shared" si="68"/>
        <v>0</v>
      </c>
      <c r="M139" s="222">
        <f t="shared" si="68"/>
        <v>0</v>
      </c>
      <c r="N139" s="223">
        <f t="shared" si="68"/>
        <v>0</v>
      </c>
      <c r="O139" s="222">
        <f t="shared" si="68"/>
        <v>0</v>
      </c>
      <c r="P139" s="223">
        <f t="shared" si="68"/>
        <v>0</v>
      </c>
      <c r="Q139" s="195">
        <f t="shared" si="50"/>
        <v>0</v>
      </c>
      <c r="R139" s="195">
        <f t="shared" si="51"/>
        <v>0</v>
      </c>
      <c r="S139" s="159">
        <f>SUM(S140:S140)</f>
        <v>0</v>
      </c>
      <c r="T139" s="159">
        <f>SUM(T140:T140)</f>
        <v>0</v>
      </c>
      <c r="U139" s="159">
        <f>SUM(U140:U140)</f>
        <v>0</v>
      </c>
      <c r="V139" s="224">
        <f t="shared" si="55"/>
        <v>0</v>
      </c>
      <c r="W139" s="61"/>
      <c r="X139" s="61"/>
      <c r="Y139" s="61"/>
      <c r="Z139" s="61"/>
      <c r="AA139" s="61"/>
      <c r="AB139" s="61"/>
    </row>
    <row r="140" spans="1:28" ht="25.15" customHeight="1" outlineLevel="1" thickBot="1">
      <c r="A140" s="171" t="s">
        <v>297</v>
      </c>
      <c r="B140" s="225" t="s">
        <v>347</v>
      </c>
      <c r="C140" s="262"/>
      <c r="D140" s="146"/>
      <c r="E140" s="147"/>
      <c r="F140" s="144"/>
      <c r="G140" s="144"/>
      <c r="H140" s="149"/>
      <c r="I140" s="149"/>
      <c r="J140" s="149"/>
      <c r="K140" s="146"/>
      <c r="L140" s="147"/>
      <c r="M140" s="146"/>
      <c r="N140" s="147"/>
      <c r="O140" s="146"/>
      <c r="P140" s="147"/>
      <c r="Q140" s="195">
        <f t="shared" si="50"/>
        <v>0</v>
      </c>
      <c r="R140" s="195">
        <f t="shared" si="51"/>
        <v>0</v>
      </c>
      <c r="S140" s="149"/>
      <c r="T140" s="149"/>
      <c r="U140" s="149"/>
      <c r="V140" s="224">
        <f t="shared" si="55"/>
        <v>0</v>
      </c>
      <c r="W140" s="61"/>
      <c r="X140" s="61"/>
      <c r="Y140" s="61"/>
      <c r="Z140" s="61"/>
      <c r="AA140" s="61"/>
      <c r="AB140" s="61"/>
    </row>
    <row r="141" spans="1:28" ht="25.15" customHeight="1" thickBot="1">
      <c r="A141" s="215" t="s">
        <v>125</v>
      </c>
      <c r="B141" s="226" t="s">
        <v>75</v>
      </c>
      <c r="C141" s="260"/>
      <c r="D141" s="217">
        <f>SUM(D142,D144,D146,D148)</f>
        <v>0</v>
      </c>
      <c r="E141" s="218">
        <f>SUM(E142,E144,E146,E148)</f>
        <v>0</v>
      </c>
      <c r="F141" s="219"/>
      <c r="G141" s="219"/>
      <c r="H141" s="218">
        <f t="shared" ref="H141:P141" si="69">SUM(H142,H144,H146,H148)</f>
        <v>0</v>
      </c>
      <c r="I141" s="218">
        <f t="shared" si="69"/>
        <v>0</v>
      </c>
      <c r="J141" s="218">
        <f t="shared" si="69"/>
        <v>0</v>
      </c>
      <c r="K141" s="217">
        <f t="shared" si="69"/>
        <v>0</v>
      </c>
      <c r="L141" s="218">
        <f t="shared" si="69"/>
        <v>0</v>
      </c>
      <c r="M141" s="217">
        <f t="shared" si="69"/>
        <v>0</v>
      </c>
      <c r="N141" s="218">
        <f t="shared" si="69"/>
        <v>0</v>
      </c>
      <c r="O141" s="217">
        <f t="shared" si="69"/>
        <v>0</v>
      </c>
      <c r="P141" s="218">
        <f t="shared" si="69"/>
        <v>0</v>
      </c>
      <c r="Q141" s="195">
        <f t="shared" si="50"/>
        <v>0</v>
      </c>
      <c r="R141" s="195">
        <f t="shared" si="51"/>
        <v>0</v>
      </c>
      <c r="S141" s="185">
        <f>SUM(S142,S144,S146,S148)</f>
        <v>0</v>
      </c>
      <c r="T141" s="185">
        <f>SUM(T142,T144,T146,T148)</f>
        <v>0</v>
      </c>
      <c r="U141" s="185">
        <f>SUM(U142,U144,U146,U148)</f>
        <v>0</v>
      </c>
      <c r="V141" s="224">
        <f t="shared" ref="V141:V172" si="70">SUM(S141:U141)</f>
        <v>0</v>
      </c>
      <c r="W141" s="61"/>
      <c r="X141" s="61"/>
      <c r="Y141" s="61"/>
      <c r="Z141" s="61"/>
      <c r="AA141" s="61"/>
      <c r="AB141" s="61"/>
    </row>
    <row r="142" spans="1:28" ht="25.15" customHeight="1" thickBot="1">
      <c r="A142" s="220" t="s">
        <v>126</v>
      </c>
      <c r="B142" s="221" t="s">
        <v>76</v>
      </c>
      <c r="C142" s="261"/>
      <c r="D142" s="222">
        <f>SUM(D143:D143)</f>
        <v>0</v>
      </c>
      <c r="E142" s="223">
        <f>SUM(E143:E143)</f>
        <v>0</v>
      </c>
      <c r="F142" s="158"/>
      <c r="G142" s="158"/>
      <c r="H142" s="223">
        <f t="shared" ref="H142:P142" si="71">SUM(H143:H143)</f>
        <v>0</v>
      </c>
      <c r="I142" s="159">
        <f t="shared" si="71"/>
        <v>0</v>
      </c>
      <c r="J142" s="159">
        <f t="shared" si="71"/>
        <v>0</v>
      </c>
      <c r="K142" s="222">
        <f t="shared" si="71"/>
        <v>0</v>
      </c>
      <c r="L142" s="223">
        <f t="shared" si="71"/>
        <v>0</v>
      </c>
      <c r="M142" s="222">
        <f t="shared" si="71"/>
        <v>0</v>
      </c>
      <c r="N142" s="223">
        <f t="shared" si="71"/>
        <v>0</v>
      </c>
      <c r="O142" s="222">
        <f t="shared" si="71"/>
        <v>0</v>
      </c>
      <c r="P142" s="223">
        <f t="shared" si="71"/>
        <v>0</v>
      </c>
      <c r="Q142" s="195">
        <f t="shared" si="50"/>
        <v>0</v>
      </c>
      <c r="R142" s="195">
        <f t="shared" si="51"/>
        <v>0</v>
      </c>
      <c r="S142" s="159">
        <f>SUM(S143:S143)</f>
        <v>0</v>
      </c>
      <c r="T142" s="159">
        <f>SUM(T143:T143)</f>
        <v>0</v>
      </c>
      <c r="U142" s="159">
        <f>SUM(U143:U143)</f>
        <v>0</v>
      </c>
      <c r="V142" s="224">
        <f t="shared" si="70"/>
        <v>0</v>
      </c>
      <c r="W142" s="61"/>
      <c r="X142" s="61"/>
      <c r="Y142" s="61"/>
      <c r="Z142" s="61"/>
      <c r="AA142" s="61"/>
      <c r="AB142" s="61"/>
    </row>
    <row r="143" spans="1:28" ht="25.15" customHeight="1" outlineLevel="1" thickBot="1">
      <c r="A143" s="171" t="s">
        <v>298</v>
      </c>
      <c r="B143" s="225" t="s">
        <v>347</v>
      </c>
      <c r="C143" s="262"/>
      <c r="D143" s="146"/>
      <c r="E143" s="147"/>
      <c r="F143" s="144"/>
      <c r="G143" s="144"/>
      <c r="H143" s="149"/>
      <c r="I143" s="149"/>
      <c r="J143" s="149"/>
      <c r="K143" s="146"/>
      <c r="L143" s="147"/>
      <c r="M143" s="146"/>
      <c r="N143" s="147"/>
      <c r="O143" s="146"/>
      <c r="P143" s="147"/>
      <c r="Q143" s="195">
        <f t="shared" si="50"/>
        <v>0</v>
      </c>
      <c r="R143" s="195">
        <f t="shared" si="51"/>
        <v>0</v>
      </c>
      <c r="S143" s="149"/>
      <c r="T143" s="149"/>
      <c r="U143" s="149"/>
      <c r="V143" s="224">
        <f t="shared" si="70"/>
        <v>0</v>
      </c>
      <c r="W143" s="61"/>
      <c r="X143" s="61"/>
      <c r="Y143" s="61"/>
      <c r="Z143" s="61"/>
      <c r="AA143" s="61"/>
      <c r="AB143" s="61"/>
    </row>
    <row r="144" spans="1:28" ht="25.15" customHeight="1" thickBot="1">
      <c r="A144" s="220" t="s">
        <v>127</v>
      </c>
      <c r="B144" s="221" t="s">
        <v>77</v>
      </c>
      <c r="C144" s="261"/>
      <c r="D144" s="222">
        <f>SUM(D145:D145)</f>
        <v>0</v>
      </c>
      <c r="E144" s="223">
        <f>SUM(E145:E145)</f>
        <v>0</v>
      </c>
      <c r="F144" s="158"/>
      <c r="G144" s="158"/>
      <c r="H144" s="223">
        <f t="shared" ref="H144:P144" si="72">SUM(H145:H145)</f>
        <v>0</v>
      </c>
      <c r="I144" s="159">
        <f t="shared" si="72"/>
        <v>0</v>
      </c>
      <c r="J144" s="159">
        <f t="shared" si="72"/>
        <v>0</v>
      </c>
      <c r="K144" s="222">
        <f t="shared" si="72"/>
        <v>0</v>
      </c>
      <c r="L144" s="223">
        <f t="shared" si="72"/>
        <v>0</v>
      </c>
      <c r="M144" s="222">
        <f t="shared" si="72"/>
        <v>0</v>
      </c>
      <c r="N144" s="223">
        <f t="shared" si="72"/>
        <v>0</v>
      </c>
      <c r="O144" s="222">
        <f t="shared" si="72"/>
        <v>0</v>
      </c>
      <c r="P144" s="223">
        <f t="shared" si="72"/>
        <v>0</v>
      </c>
      <c r="Q144" s="195">
        <f t="shared" si="50"/>
        <v>0</v>
      </c>
      <c r="R144" s="195">
        <f t="shared" si="51"/>
        <v>0</v>
      </c>
      <c r="S144" s="159">
        <f>SUM(S145:S145)</f>
        <v>0</v>
      </c>
      <c r="T144" s="159">
        <f>SUM(T145:T145)</f>
        <v>0</v>
      </c>
      <c r="U144" s="159">
        <f>SUM(U145:U145)</f>
        <v>0</v>
      </c>
      <c r="V144" s="224">
        <f t="shared" si="70"/>
        <v>0</v>
      </c>
      <c r="W144" s="61"/>
      <c r="X144" s="61"/>
      <c r="Y144" s="61"/>
      <c r="Z144" s="61"/>
      <c r="AA144" s="61"/>
      <c r="AB144" s="61"/>
    </row>
    <row r="145" spans="1:28" ht="25.15" customHeight="1" outlineLevel="1" thickBot="1">
      <c r="A145" s="171" t="s">
        <v>299</v>
      </c>
      <c r="B145" s="225" t="s">
        <v>347</v>
      </c>
      <c r="C145" s="262"/>
      <c r="D145" s="146"/>
      <c r="E145" s="147"/>
      <c r="F145" s="144"/>
      <c r="G145" s="144"/>
      <c r="H145" s="149"/>
      <c r="I145" s="149"/>
      <c r="J145" s="149"/>
      <c r="K145" s="146"/>
      <c r="L145" s="147"/>
      <c r="M145" s="146"/>
      <c r="N145" s="147"/>
      <c r="O145" s="146"/>
      <c r="P145" s="147"/>
      <c r="Q145" s="195">
        <f t="shared" si="50"/>
        <v>0</v>
      </c>
      <c r="R145" s="195">
        <f t="shared" si="51"/>
        <v>0</v>
      </c>
      <c r="S145" s="149"/>
      <c r="T145" s="149"/>
      <c r="U145" s="149"/>
      <c r="V145" s="224">
        <f t="shared" si="70"/>
        <v>0</v>
      </c>
      <c r="W145" s="61"/>
      <c r="X145" s="61"/>
      <c r="Y145" s="61"/>
      <c r="Z145" s="61"/>
      <c r="AA145" s="61"/>
      <c r="AB145" s="61"/>
    </row>
    <row r="146" spans="1:28" ht="25.15" customHeight="1" thickBot="1">
      <c r="A146" s="220" t="s">
        <v>128</v>
      </c>
      <c r="B146" s="221" t="s">
        <v>78</v>
      </c>
      <c r="C146" s="261"/>
      <c r="D146" s="222">
        <f>SUM(D147:D147)</f>
        <v>0</v>
      </c>
      <c r="E146" s="223">
        <f>SUM(E147:E147)</f>
        <v>0</v>
      </c>
      <c r="F146" s="158"/>
      <c r="G146" s="158"/>
      <c r="H146" s="223">
        <f t="shared" ref="H146:P146" si="73">SUM(H147:H147)</f>
        <v>0</v>
      </c>
      <c r="I146" s="159">
        <f t="shared" si="73"/>
        <v>0</v>
      </c>
      <c r="J146" s="159">
        <f t="shared" si="73"/>
        <v>0</v>
      </c>
      <c r="K146" s="222">
        <f t="shared" si="73"/>
        <v>0</v>
      </c>
      <c r="L146" s="223">
        <f t="shared" si="73"/>
        <v>0</v>
      </c>
      <c r="M146" s="222">
        <f t="shared" si="73"/>
        <v>0</v>
      </c>
      <c r="N146" s="223">
        <f t="shared" si="73"/>
        <v>0</v>
      </c>
      <c r="O146" s="222">
        <f t="shared" si="73"/>
        <v>0</v>
      </c>
      <c r="P146" s="223">
        <f t="shared" si="73"/>
        <v>0</v>
      </c>
      <c r="Q146" s="195">
        <f t="shared" si="50"/>
        <v>0</v>
      </c>
      <c r="R146" s="195">
        <f t="shared" si="51"/>
        <v>0</v>
      </c>
      <c r="S146" s="159">
        <f>SUM(S147:S147)</f>
        <v>0</v>
      </c>
      <c r="T146" s="159">
        <f>SUM(T147:T147)</f>
        <v>0</v>
      </c>
      <c r="U146" s="159">
        <f>SUM(U147:U147)</f>
        <v>0</v>
      </c>
      <c r="V146" s="224">
        <f t="shared" si="70"/>
        <v>0</v>
      </c>
      <c r="W146" s="61"/>
      <c r="X146" s="61"/>
      <c r="Y146" s="61"/>
      <c r="Z146" s="61"/>
      <c r="AA146" s="61"/>
      <c r="AB146" s="61"/>
    </row>
    <row r="147" spans="1:28" ht="25.15" customHeight="1" outlineLevel="1" thickBot="1">
      <c r="A147" s="171" t="s">
        <v>300</v>
      </c>
      <c r="B147" s="225" t="s">
        <v>347</v>
      </c>
      <c r="C147" s="262"/>
      <c r="D147" s="146"/>
      <c r="E147" s="147"/>
      <c r="F147" s="144"/>
      <c r="G147" s="144"/>
      <c r="H147" s="149"/>
      <c r="I147" s="149"/>
      <c r="J147" s="149"/>
      <c r="K147" s="146"/>
      <c r="L147" s="147"/>
      <c r="M147" s="146"/>
      <c r="N147" s="147"/>
      <c r="O147" s="146"/>
      <c r="P147" s="147"/>
      <c r="Q147" s="195">
        <f t="shared" si="50"/>
        <v>0</v>
      </c>
      <c r="R147" s="195">
        <f t="shared" si="51"/>
        <v>0</v>
      </c>
      <c r="S147" s="149"/>
      <c r="T147" s="149"/>
      <c r="U147" s="149"/>
      <c r="V147" s="224">
        <f t="shared" si="70"/>
        <v>0</v>
      </c>
      <c r="W147" s="61"/>
      <c r="X147" s="61"/>
      <c r="Y147" s="61"/>
      <c r="Z147" s="61"/>
      <c r="AA147" s="61"/>
      <c r="AB147" s="61"/>
    </row>
    <row r="148" spans="1:28" ht="25.15" customHeight="1" thickBot="1">
      <c r="A148" s="220" t="s">
        <v>129</v>
      </c>
      <c r="B148" s="221" t="s">
        <v>79</v>
      </c>
      <c r="C148" s="261"/>
      <c r="D148" s="222">
        <f>SUM(D149:D149)</f>
        <v>0</v>
      </c>
      <c r="E148" s="223">
        <f>SUM(E149:E149)</f>
        <v>0</v>
      </c>
      <c r="F148" s="158"/>
      <c r="G148" s="158"/>
      <c r="H148" s="223">
        <f t="shared" ref="H148:P148" si="74">SUM(H149:H149)</f>
        <v>0</v>
      </c>
      <c r="I148" s="159">
        <f t="shared" si="74"/>
        <v>0</v>
      </c>
      <c r="J148" s="159">
        <f t="shared" si="74"/>
        <v>0</v>
      </c>
      <c r="K148" s="222">
        <f t="shared" si="74"/>
        <v>0</v>
      </c>
      <c r="L148" s="223">
        <f t="shared" si="74"/>
        <v>0</v>
      </c>
      <c r="M148" s="222">
        <f t="shared" si="74"/>
        <v>0</v>
      </c>
      <c r="N148" s="223">
        <f t="shared" si="74"/>
        <v>0</v>
      </c>
      <c r="O148" s="222">
        <f t="shared" si="74"/>
        <v>0</v>
      </c>
      <c r="P148" s="223">
        <f t="shared" si="74"/>
        <v>0</v>
      </c>
      <c r="Q148" s="195">
        <f t="shared" si="50"/>
        <v>0</v>
      </c>
      <c r="R148" s="195">
        <f t="shared" si="51"/>
        <v>0</v>
      </c>
      <c r="S148" s="159">
        <f>SUM(S149:S149)</f>
        <v>0</v>
      </c>
      <c r="T148" s="159">
        <f>SUM(T149:T149)</f>
        <v>0</v>
      </c>
      <c r="U148" s="159">
        <f>SUM(U149:U149)</f>
        <v>0</v>
      </c>
      <c r="V148" s="224">
        <f t="shared" si="70"/>
        <v>0</v>
      </c>
      <c r="W148" s="61"/>
      <c r="X148" s="61"/>
      <c r="Y148" s="61"/>
      <c r="Z148" s="61"/>
      <c r="AA148" s="61"/>
      <c r="AB148" s="61"/>
    </row>
    <row r="149" spans="1:28" ht="25.15" customHeight="1" outlineLevel="1" thickBot="1">
      <c r="A149" s="265" t="s">
        <v>301</v>
      </c>
      <c r="B149" s="225" t="s">
        <v>347</v>
      </c>
      <c r="C149" s="262"/>
      <c r="D149" s="146"/>
      <c r="E149" s="147"/>
      <c r="F149" s="144"/>
      <c r="G149" s="144"/>
      <c r="H149" s="149"/>
      <c r="I149" s="149"/>
      <c r="J149" s="149"/>
      <c r="K149" s="146"/>
      <c r="L149" s="147"/>
      <c r="M149" s="146"/>
      <c r="N149" s="147"/>
      <c r="O149" s="146"/>
      <c r="P149" s="147"/>
      <c r="Q149" s="195">
        <f t="shared" si="50"/>
        <v>0</v>
      </c>
      <c r="R149" s="195">
        <f t="shared" si="51"/>
        <v>0</v>
      </c>
      <c r="S149" s="149"/>
      <c r="T149" s="149"/>
      <c r="U149" s="149"/>
      <c r="V149" s="224">
        <f t="shared" si="70"/>
        <v>0</v>
      </c>
      <c r="W149" s="61"/>
      <c r="X149" s="61"/>
      <c r="Y149" s="61"/>
      <c r="Z149" s="61"/>
      <c r="AA149" s="61"/>
      <c r="AB149" s="61"/>
    </row>
    <row r="150" spans="1:28" ht="25.15" customHeight="1" thickBot="1">
      <c r="A150" s="211" t="s">
        <v>130</v>
      </c>
      <c r="B150" s="266" t="s">
        <v>80</v>
      </c>
      <c r="C150" s="267"/>
      <c r="D150" s="268">
        <f>SUM(D151,D153,D155)</f>
        <v>0.25</v>
      </c>
      <c r="E150" s="214">
        <f>SUM(E151,E153,E155)</f>
        <v>0</v>
      </c>
      <c r="F150" s="155"/>
      <c r="G150" s="155"/>
      <c r="H150" s="214">
        <f t="shared" ref="H150:P150" si="75">SUM(H151,H153,H155)</f>
        <v>12.77</v>
      </c>
      <c r="I150" s="156">
        <f t="shared" si="75"/>
        <v>12.77</v>
      </c>
      <c r="J150" s="156">
        <f t="shared" si="75"/>
        <v>0</v>
      </c>
      <c r="K150" s="213">
        <f t="shared" si="75"/>
        <v>0</v>
      </c>
      <c r="L150" s="214">
        <f t="shared" si="75"/>
        <v>0</v>
      </c>
      <c r="M150" s="213">
        <f t="shared" si="75"/>
        <v>0.25</v>
      </c>
      <c r="N150" s="214">
        <f t="shared" si="75"/>
        <v>0</v>
      </c>
      <c r="O150" s="213">
        <f t="shared" si="75"/>
        <v>0</v>
      </c>
      <c r="P150" s="214">
        <f t="shared" si="75"/>
        <v>0</v>
      </c>
      <c r="Q150" s="195">
        <f t="shared" si="50"/>
        <v>0.25</v>
      </c>
      <c r="R150" s="195">
        <f t="shared" si="51"/>
        <v>0</v>
      </c>
      <c r="S150" s="156">
        <f>SUM(S151,S153,S155)</f>
        <v>0</v>
      </c>
      <c r="T150" s="156">
        <f>SUM(T151,T153,T155)</f>
        <v>15.78</v>
      </c>
      <c r="U150" s="156">
        <f>SUM(U151,U153,U155)</f>
        <v>0</v>
      </c>
      <c r="V150" s="224">
        <f t="shared" si="70"/>
        <v>15.78</v>
      </c>
      <c r="W150" s="61"/>
      <c r="X150" s="61"/>
      <c r="Y150" s="61"/>
      <c r="Z150" s="61"/>
      <c r="AA150" s="61"/>
      <c r="AB150" s="61"/>
    </row>
    <row r="151" spans="1:28" ht="25.15" customHeight="1" thickBot="1">
      <c r="A151" s="220" t="s">
        <v>131</v>
      </c>
      <c r="B151" s="269" t="s">
        <v>81</v>
      </c>
      <c r="C151" s="270"/>
      <c r="D151" s="271">
        <f>SUM(D152:D152)</f>
        <v>0</v>
      </c>
      <c r="E151" s="223">
        <f>SUM(E152:E152)</f>
        <v>0</v>
      </c>
      <c r="F151" s="158"/>
      <c r="G151" s="158"/>
      <c r="H151" s="223">
        <f t="shared" ref="H151:P151" si="76">SUM(H152:H152)</f>
        <v>0</v>
      </c>
      <c r="I151" s="159">
        <f t="shared" si="76"/>
        <v>0</v>
      </c>
      <c r="J151" s="159">
        <f t="shared" si="76"/>
        <v>0</v>
      </c>
      <c r="K151" s="222">
        <f t="shared" si="76"/>
        <v>0</v>
      </c>
      <c r="L151" s="223">
        <f t="shared" si="76"/>
        <v>0</v>
      </c>
      <c r="M151" s="222">
        <f t="shared" si="76"/>
        <v>0</v>
      </c>
      <c r="N151" s="223">
        <f t="shared" si="76"/>
        <v>0</v>
      </c>
      <c r="O151" s="222">
        <f t="shared" si="76"/>
        <v>0</v>
      </c>
      <c r="P151" s="223">
        <f t="shared" si="76"/>
        <v>0</v>
      </c>
      <c r="Q151" s="195">
        <f t="shared" si="50"/>
        <v>0</v>
      </c>
      <c r="R151" s="195">
        <f t="shared" si="51"/>
        <v>0</v>
      </c>
      <c r="S151" s="159">
        <f>SUM(S152:S152)</f>
        <v>0</v>
      </c>
      <c r="T151" s="159">
        <f>SUM(T152:T152)</f>
        <v>0</v>
      </c>
      <c r="U151" s="159">
        <f>SUM(U152:U152)</f>
        <v>0</v>
      </c>
      <c r="V151" s="224">
        <f t="shared" si="70"/>
        <v>0</v>
      </c>
      <c r="W151" s="61"/>
      <c r="X151" s="61"/>
      <c r="Y151" s="61"/>
      <c r="Z151" s="61"/>
      <c r="AA151" s="61"/>
      <c r="AB151" s="61"/>
    </row>
    <row r="152" spans="1:28" ht="25.15" customHeight="1" outlineLevel="1" thickBot="1">
      <c r="A152" s="171" t="s">
        <v>302</v>
      </c>
      <c r="B152" s="225" t="s">
        <v>348</v>
      </c>
      <c r="C152" s="272"/>
      <c r="D152" s="252"/>
      <c r="E152" s="147"/>
      <c r="F152" s="144"/>
      <c r="G152" s="144"/>
      <c r="H152" s="149"/>
      <c r="I152" s="149"/>
      <c r="J152" s="149"/>
      <c r="K152" s="146"/>
      <c r="L152" s="147"/>
      <c r="M152" s="146"/>
      <c r="N152" s="147"/>
      <c r="O152" s="146"/>
      <c r="P152" s="147"/>
      <c r="Q152" s="195">
        <f t="shared" si="50"/>
        <v>0</v>
      </c>
      <c r="R152" s="195">
        <f t="shared" si="51"/>
        <v>0</v>
      </c>
      <c r="S152" s="149"/>
      <c r="T152" s="149"/>
      <c r="U152" s="149"/>
      <c r="V152" s="224">
        <f t="shared" si="70"/>
        <v>0</v>
      </c>
      <c r="W152" s="61"/>
      <c r="X152" s="61"/>
      <c r="Y152" s="61"/>
      <c r="Z152" s="61"/>
      <c r="AA152" s="61"/>
      <c r="AB152" s="61"/>
    </row>
    <row r="153" spans="1:28" ht="25.15" customHeight="1" outlineLevel="1" thickBot="1">
      <c r="A153" s="220" t="s">
        <v>132</v>
      </c>
      <c r="B153" s="269" t="s">
        <v>82</v>
      </c>
      <c r="C153" s="270"/>
      <c r="D153" s="271">
        <f>SUM(D154:D154)</f>
        <v>0</v>
      </c>
      <c r="E153" s="223">
        <f>SUM(E154:E154)</f>
        <v>0</v>
      </c>
      <c r="F153" s="158"/>
      <c r="G153" s="158"/>
      <c r="H153" s="223">
        <f t="shared" ref="H153:P153" si="77">SUM(H154:H154)</f>
        <v>0</v>
      </c>
      <c r="I153" s="159">
        <f t="shared" si="77"/>
        <v>0</v>
      </c>
      <c r="J153" s="159">
        <f t="shared" si="77"/>
        <v>0</v>
      </c>
      <c r="K153" s="222">
        <f t="shared" si="77"/>
        <v>0</v>
      </c>
      <c r="L153" s="223">
        <f t="shared" si="77"/>
        <v>0</v>
      </c>
      <c r="M153" s="222">
        <f t="shared" si="77"/>
        <v>0</v>
      </c>
      <c r="N153" s="223">
        <f t="shared" si="77"/>
        <v>0</v>
      </c>
      <c r="O153" s="222">
        <f t="shared" si="77"/>
        <v>0</v>
      </c>
      <c r="P153" s="223">
        <f t="shared" si="77"/>
        <v>0</v>
      </c>
      <c r="Q153" s="195">
        <f t="shared" si="50"/>
        <v>0</v>
      </c>
      <c r="R153" s="195">
        <f t="shared" si="51"/>
        <v>0</v>
      </c>
      <c r="S153" s="159">
        <f>SUM(S154:S154)</f>
        <v>0</v>
      </c>
      <c r="T153" s="159">
        <f>SUM(T154:T154)</f>
        <v>0</v>
      </c>
      <c r="U153" s="159">
        <f>SUM(U154:U154)</f>
        <v>0</v>
      </c>
      <c r="V153" s="224">
        <f t="shared" si="70"/>
        <v>0</v>
      </c>
      <c r="W153" s="61"/>
      <c r="X153" s="61"/>
      <c r="Y153" s="61"/>
      <c r="Z153" s="61"/>
      <c r="AA153" s="61"/>
      <c r="AB153" s="61"/>
    </row>
    <row r="154" spans="1:28" ht="25.15" customHeight="1" outlineLevel="1" thickBot="1">
      <c r="A154" s="171" t="s">
        <v>303</v>
      </c>
      <c r="B154" s="225" t="s">
        <v>347</v>
      </c>
      <c r="C154" s="272"/>
      <c r="D154" s="252"/>
      <c r="E154" s="147"/>
      <c r="F154" s="144"/>
      <c r="G154" s="144"/>
      <c r="H154" s="149"/>
      <c r="I154" s="149"/>
      <c r="J154" s="149"/>
      <c r="K154" s="146"/>
      <c r="L154" s="147"/>
      <c r="M154" s="146"/>
      <c r="N154" s="147"/>
      <c r="O154" s="146"/>
      <c r="P154" s="147"/>
      <c r="Q154" s="195">
        <f t="shared" si="50"/>
        <v>0</v>
      </c>
      <c r="R154" s="195">
        <f t="shared" si="51"/>
        <v>0</v>
      </c>
      <c r="S154" s="149"/>
      <c r="T154" s="149"/>
      <c r="U154" s="149"/>
      <c r="V154" s="224">
        <f t="shared" si="70"/>
        <v>0</v>
      </c>
      <c r="W154" s="61"/>
      <c r="X154" s="61"/>
      <c r="Y154" s="61"/>
      <c r="Z154" s="61"/>
      <c r="AA154" s="61"/>
      <c r="AB154" s="61"/>
    </row>
    <row r="155" spans="1:28" ht="25.15" customHeight="1" thickBot="1">
      <c r="A155" s="220" t="s">
        <v>133</v>
      </c>
      <c r="B155" s="269" t="s">
        <v>83</v>
      </c>
      <c r="C155" s="270"/>
      <c r="D155" s="271">
        <f>SUM(D156:D156)</f>
        <v>0.25</v>
      </c>
      <c r="E155" s="223">
        <f>SUM(E156:E156)</f>
        <v>0</v>
      </c>
      <c r="F155" s="158"/>
      <c r="G155" s="158"/>
      <c r="H155" s="223">
        <f t="shared" ref="H155:P155" si="78">SUM(H156:H156)</f>
        <v>12.77</v>
      </c>
      <c r="I155" s="159">
        <f t="shared" si="78"/>
        <v>12.77</v>
      </c>
      <c r="J155" s="159">
        <f t="shared" si="78"/>
        <v>0</v>
      </c>
      <c r="K155" s="222">
        <f t="shared" si="78"/>
        <v>0</v>
      </c>
      <c r="L155" s="223">
        <f t="shared" si="78"/>
        <v>0</v>
      </c>
      <c r="M155" s="222">
        <f t="shared" si="78"/>
        <v>0.25</v>
      </c>
      <c r="N155" s="223">
        <f t="shared" si="78"/>
        <v>0</v>
      </c>
      <c r="O155" s="222">
        <f t="shared" si="78"/>
        <v>0</v>
      </c>
      <c r="P155" s="223">
        <f t="shared" si="78"/>
        <v>0</v>
      </c>
      <c r="Q155" s="195">
        <f t="shared" si="50"/>
        <v>0.25</v>
      </c>
      <c r="R155" s="195">
        <f t="shared" si="51"/>
        <v>0</v>
      </c>
      <c r="S155" s="159">
        <f>SUM(S156:S156)</f>
        <v>0</v>
      </c>
      <c r="T155" s="159">
        <f>SUM(T156:T156)</f>
        <v>15.78</v>
      </c>
      <c r="U155" s="159">
        <f>SUM(U156:U156)</f>
        <v>0</v>
      </c>
      <c r="V155" s="224">
        <f t="shared" si="70"/>
        <v>15.78</v>
      </c>
      <c r="W155" s="61"/>
      <c r="X155" s="61"/>
      <c r="Y155" s="61"/>
      <c r="Z155" s="61"/>
      <c r="AA155" s="61"/>
      <c r="AB155" s="61"/>
    </row>
    <row r="156" spans="1:28" ht="60.6" customHeight="1" outlineLevel="1" thickBot="1">
      <c r="A156" s="171" t="s">
        <v>409</v>
      </c>
      <c r="B156" s="237" t="s">
        <v>517</v>
      </c>
      <c r="C156" s="232"/>
      <c r="D156" s="273">
        <v>0.25</v>
      </c>
      <c r="E156" s="234"/>
      <c r="F156" s="232">
        <v>2016</v>
      </c>
      <c r="G156" s="232">
        <v>2016</v>
      </c>
      <c r="H156" s="233">
        <v>12.77</v>
      </c>
      <c r="I156" s="233">
        <v>12.77</v>
      </c>
      <c r="J156" s="233"/>
      <c r="K156" s="230"/>
      <c r="L156" s="234"/>
      <c r="M156" s="230">
        <v>0.25</v>
      </c>
      <c r="N156" s="234"/>
      <c r="O156" s="230"/>
      <c r="P156" s="234"/>
      <c r="Q156" s="195">
        <f t="shared" si="50"/>
        <v>0.25</v>
      </c>
      <c r="R156" s="195">
        <f t="shared" si="51"/>
        <v>0</v>
      </c>
      <c r="S156" s="233"/>
      <c r="T156" s="233">
        <v>15.78</v>
      </c>
      <c r="U156" s="233"/>
      <c r="V156" s="235">
        <f t="shared" si="70"/>
        <v>15.78</v>
      </c>
      <c r="W156" s="61"/>
      <c r="X156" s="61"/>
      <c r="Y156" s="61"/>
      <c r="Z156" s="61"/>
      <c r="AA156" s="61"/>
      <c r="AB156" s="61"/>
    </row>
    <row r="157" spans="1:28" ht="25.15" customHeight="1" thickBot="1">
      <c r="A157" s="245" t="s">
        <v>66</v>
      </c>
      <c r="B157" s="274" t="s">
        <v>61</v>
      </c>
      <c r="C157" s="162"/>
      <c r="D157" s="275">
        <f>SUM(D158:D158)</f>
        <v>0</v>
      </c>
      <c r="E157" s="204">
        <f>SUM(E158:E158)</f>
        <v>0</v>
      </c>
      <c r="F157" s="162"/>
      <c r="G157" s="162"/>
      <c r="H157" s="204">
        <f t="shared" ref="H157:P157" si="79">SUM(H158:H158)</f>
        <v>0</v>
      </c>
      <c r="I157" s="163">
        <f t="shared" si="79"/>
        <v>0</v>
      </c>
      <c r="J157" s="163">
        <f t="shared" si="79"/>
        <v>0</v>
      </c>
      <c r="K157" s="203">
        <f t="shared" si="79"/>
        <v>0</v>
      </c>
      <c r="L157" s="204">
        <f t="shared" si="79"/>
        <v>0</v>
      </c>
      <c r="M157" s="203">
        <f t="shared" si="79"/>
        <v>0</v>
      </c>
      <c r="N157" s="204">
        <f t="shared" si="79"/>
        <v>0</v>
      </c>
      <c r="O157" s="203">
        <f t="shared" si="79"/>
        <v>0</v>
      </c>
      <c r="P157" s="204">
        <f t="shared" si="79"/>
        <v>0</v>
      </c>
      <c r="Q157" s="195">
        <f t="shared" ref="Q157:Q195" si="80">SUM(O157,M157,K157,)</f>
        <v>0</v>
      </c>
      <c r="R157" s="195">
        <f t="shared" ref="R157:R195" si="81">SUM(P157,N157,L157,)</f>
        <v>0</v>
      </c>
      <c r="S157" s="163">
        <f>SUM(S158:S158)</f>
        <v>0</v>
      </c>
      <c r="T157" s="163">
        <f>SUM(T158:T158)</f>
        <v>0</v>
      </c>
      <c r="U157" s="163">
        <f>SUM(U158:U158)</f>
        <v>0</v>
      </c>
      <c r="V157" s="224">
        <f t="shared" si="70"/>
        <v>0</v>
      </c>
      <c r="W157" s="61"/>
      <c r="X157" s="61"/>
      <c r="Y157" s="61"/>
      <c r="Z157" s="61"/>
      <c r="AA157" s="61"/>
      <c r="AB157" s="61"/>
    </row>
    <row r="158" spans="1:28" ht="25.15" customHeight="1" outlineLevel="1" thickBot="1">
      <c r="A158" s="244" t="s">
        <v>304</v>
      </c>
      <c r="B158" s="225" t="s">
        <v>349</v>
      </c>
      <c r="C158" s="144"/>
      <c r="D158" s="252"/>
      <c r="E158" s="147"/>
      <c r="F158" s="144"/>
      <c r="G158" s="144"/>
      <c r="H158" s="149"/>
      <c r="I158" s="149"/>
      <c r="J158" s="149"/>
      <c r="K158" s="146"/>
      <c r="L158" s="147"/>
      <c r="M158" s="146"/>
      <c r="N158" s="147"/>
      <c r="O158" s="146"/>
      <c r="P158" s="147"/>
      <c r="Q158" s="195">
        <f t="shared" si="80"/>
        <v>0</v>
      </c>
      <c r="R158" s="195">
        <f t="shared" si="81"/>
        <v>0</v>
      </c>
      <c r="S158" s="149"/>
      <c r="T158" s="149"/>
      <c r="U158" s="149"/>
      <c r="V158" s="224">
        <f t="shared" si="70"/>
        <v>0</v>
      </c>
      <c r="W158" s="61"/>
      <c r="X158" s="61"/>
      <c r="Y158" s="61"/>
      <c r="Z158" s="61"/>
      <c r="AA158" s="61"/>
      <c r="AB158" s="61"/>
    </row>
    <row r="159" spans="1:28" ht="25.15" customHeight="1" thickBot="1">
      <c r="A159" s="245" t="s">
        <v>134</v>
      </c>
      <c r="B159" s="274" t="s">
        <v>62</v>
      </c>
      <c r="C159" s="162"/>
      <c r="D159" s="275">
        <f>SUM(D160:D160)</f>
        <v>0</v>
      </c>
      <c r="E159" s="204">
        <f>SUM(E160:E160)</f>
        <v>0</v>
      </c>
      <c r="F159" s="162"/>
      <c r="G159" s="162"/>
      <c r="H159" s="204">
        <f t="shared" ref="H159:P159" si="82">SUM(H160:H160)</f>
        <v>0</v>
      </c>
      <c r="I159" s="163">
        <f t="shared" si="82"/>
        <v>0</v>
      </c>
      <c r="J159" s="163">
        <f t="shared" si="82"/>
        <v>0</v>
      </c>
      <c r="K159" s="203">
        <f t="shared" si="82"/>
        <v>0</v>
      </c>
      <c r="L159" s="204">
        <f t="shared" si="82"/>
        <v>0</v>
      </c>
      <c r="M159" s="203">
        <f t="shared" si="82"/>
        <v>0</v>
      </c>
      <c r="N159" s="204">
        <f t="shared" si="82"/>
        <v>0</v>
      </c>
      <c r="O159" s="203">
        <f t="shared" si="82"/>
        <v>0</v>
      </c>
      <c r="P159" s="204">
        <f t="shared" si="82"/>
        <v>0</v>
      </c>
      <c r="Q159" s="195">
        <f t="shared" si="80"/>
        <v>0</v>
      </c>
      <c r="R159" s="195">
        <f t="shared" si="81"/>
        <v>0</v>
      </c>
      <c r="S159" s="163">
        <f>SUM(S160:S160)</f>
        <v>0</v>
      </c>
      <c r="T159" s="163">
        <f>SUM(T160:T160)</f>
        <v>0</v>
      </c>
      <c r="U159" s="163">
        <f>SUM(U160:U160)</f>
        <v>0</v>
      </c>
      <c r="V159" s="224">
        <f t="shared" si="70"/>
        <v>0</v>
      </c>
      <c r="W159" s="61"/>
      <c r="X159" s="61"/>
      <c r="Y159" s="61"/>
      <c r="Z159" s="61"/>
      <c r="AA159" s="61"/>
      <c r="AB159" s="61"/>
    </row>
    <row r="160" spans="1:28" ht="25.15" customHeight="1" outlineLevel="1" thickBot="1">
      <c r="A160" s="244" t="s">
        <v>305</v>
      </c>
      <c r="B160" s="225" t="s">
        <v>347</v>
      </c>
      <c r="C160" s="144"/>
      <c r="D160" s="252"/>
      <c r="E160" s="147"/>
      <c r="F160" s="144"/>
      <c r="G160" s="144"/>
      <c r="H160" s="149"/>
      <c r="I160" s="149"/>
      <c r="J160" s="149"/>
      <c r="K160" s="146"/>
      <c r="L160" s="147"/>
      <c r="M160" s="146"/>
      <c r="N160" s="147"/>
      <c r="O160" s="146"/>
      <c r="P160" s="147"/>
      <c r="Q160" s="195">
        <f t="shared" si="80"/>
        <v>0</v>
      </c>
      <c r="R160" s="195">
        <f t="shared" si="81"/>
        <v>0</v>
      </c>
      <c r="S160" s="149"/>
      <c r="T160" s="149"/>
      <c r="U160" s="149"/>
      <c r="V160" s="224">
        <f t="shared" si="70"/>
        <v>0</v>
      </c>
      <c r="W160" s="61"/>
      <c r="X160" s="61"/>
      <c r="Y160" s="61"/>
      <c r="Z160" s="61"/>
      <c r="AA160" s="61"/>
      <c r="AB160" s="61"/>
    </row>
    <row r="161" spans="1:28" ht="25.15" customHeight="1" thickBot="1">
      <c r="A161" s="245" t="s">
        <v>135</v>
      </c>
      <c r="B161" s="274" t="s">
        <v>63</v>
      </c>
      <c r="C161" s="162"/>
      <c r="D161" s="275">
        <f>SUM(D162:D162)</f>
        <v>0</v>
      </c>
      <c r="E161" s="204">
        <f>SUM(E162:E162)</f>
        <v>0</v>
      </c>
      <c r="F161" s="162"/>
      <c r="G161" s="162"/>
      <c r="H161" s="204">
        <f t="shared" ref="H161:P161" si="83">SUM(H162:H162)</f>
        <v>0</v>
      </c>
      <c r="I161" s="163">
        <f t="shared" si="83"/>
        <v>0</v>
      </c>
      <c r="J161" s="163">
        <f t="shared" si="83"/>
        <v>0</v>
      </c>
      <c r="K161" s="203">
        <f t="shared" si="83"/>
        <v>0</v>
      </c>
      <c r="L161" s="204">
        <f t="shared" si="83"/>
        <v>0</v>
      </c>
      <c r="M161" s="203">
        <f t="shared" si="83"/>
        <v>0</v>
      </c>
      <c r="N161" s="204">
        <f t="shared" si="83"/>
        <v>0</v>
      </c>
      <c r="O161" s="203">
        <f t="shared" si="83"/>
        <v>0</v>
      </c>
      <c r="P161" s="204">
        <f t="shared" si="83"/>
        <v>0</v>
      </c>
      <c r="Q161" s="195">
        <f t="shared" si="80"/>
        <v>0</v>
      </c>
      <c r="R161" s="195">
        <f t="shared" si="81"/>
        <v>0</v>
      </c>
      <c r="S161" s="163">
        <f>SUM(S162:S162)</f>
        <v>0</v>
      </c>
      <c r="T161" s="163">
        <f>SUM(T162:T162)</f>
        <v>0</v>
      </c>
      <c r="U161" s="163">
        <f>SUM(U162:U162)</f>
        <v>0</v>
      </c>
      <c r="V161" s="224">
        <f t="shared" si="70"/>
        <v>0</v>
      </c>
      <c r="W161" s="61"/>
      <c r="X161" s="61"/>
      <c r="Y161" s="61"/>
      <c r="Z161" s="61"/>
      <c r="AA161" s="61"/>
      <c r="AB161" s="61"/>
    </row>
    <row r="162" spans="1:28" ht="25.15" customHeight="1" outlineLevel="1" thickBot="1">
      <c r="A162" s="244" t="s">
        <v>306</v>
      </c>
      <c r="B162" s="225" t="s">
        <v>349</v>
      </c>
      <c r="C162" s="144"/>
      <c r="D162" s="252"/>
      <c r="E162" s="147"/>
      <c r="F162" s="144"/>
      <c r="G162" s="144"/>
      <c r="H162" s="149"/>
      <c r="I162" s="149"/>
      <c r="J162" s="149"/>
      <c r="K162" s="146"/>
      <c r="L162" s="147"/>
      <c r="M162" s="146"/>
      <c r="N162" s="147"/>
      <c r="O162" s="146"/>
      <c r="P162" s="147"/>
      <c r="Q162" s="195">
        <f t="shared" si="80"/>
        <v>0</v>
      </c>
      <c r="R162" s="195">
        <f t="shared" si="81"/>
        <v>0</v>
      </c>
      <c r="S162" s="149"/>
      <c r="T162" s="149"/>
      <c r="U162" s="149"/>
      <c r="V162" s="224">
        <f t="shared" si="70"/>
        <v>0</v>
      </c>
      <c r="W162" s="61"/>
      <c r="X162" s="61"/>
      <c r="Y162" s="61"/>
      <c r="Z162" s="61"/>
      <c r="AA162" s="61"/>
      <c r="AB162" s="61"/>
    </row>
    <row r="163" spans="1:28" ht="25.15" customHeight="1" thickBot="1">
      <c r="A163" s="245" t="s">
        <v>136</v>
      </c>
      <c r="B163" s="276" t="s">
        <v>109</v>
      </c>
      <c r="C163" s="162"/>
      <c r="D163" s="275">
        <f>SUM(D164:D164)</f>
        <v>0</v>
      </c>
      <c r="E163" s="204">
        <f>SUM(E164:E164)</f>
        <v>0</v>
      </c>
      <c r="F163" s="162"/>
      <c r="G163" s="162"/>
      <c r="H163" s="204">
        <f t="shared" ref="H163:P163" si="84">SUM(H164:H164)</f>
        <v>0</v>
      </c>
      <c r="I163" s="163">
        <f t="shared" si="84"/>
        <v>0</v>
      </c>
      <c r="J163" s="163">
        <f t="shared" si="84"/>
        <v>0</v>
      </c>
      <c r="K163" s="203">
        <f t="shared" si="84"/>
        <v>0</v>
      </c>
      <c r="L163" s="204">
        <f t="shared" si="84"/>
        <v>0</v>
      </c>
      <c r="M163" s="203">
        <f t="shared" si="84"/>
        <v>0</v>
      </c>
      <c r="N163" s="204">
        <f t="shared" si="84"/>
        <v>0</v>
      </c>
      <c r="O163" s="203">
        <f t="shared" si="84"/>
        <v>0</v>
      </c>
      <c r="P163" s="204">
        <f t="shared" si="84"/>
        <v>0</v>
      </c>
      <c r="Q163" s="195">
        <f t="shared" si="80"/>
        <v>0</v>
      </c>
      <c r="R163" s="195">
        <f t="shared" si="81"/>
        <v>0</v>
      </c>
      <c r="S163" s="163">
        <f>SUM(S164:S164)</f>
        <v>0</v>
      </c>
      <c r="T163" s="163">
        <f>SUM(T164:T164)</f>
        <v>0</v>
      </c>
      <c r="U163" s="163">
        <f>SUM(U164:U164)</f>
        <v>0</v>
      </c>
      <c r="V163" s="224">
        <f t="shared" si="70"/>
        <v>0</v>
      </c>
      <c r="W163" s="61"/>
      <c r="X163" s="61"/>
      <c r="Y163" s="61"/>
      <c r="Z163" s="61"/>
      <c r="AA163" s="61"/>
      <c r="AB163" s="61"/>
    </row>
    <row r="164" spans="1:28" ht="25.15" customHeight="1" outlineLevel="1" thickBot="1">
      <c r="A164" s="244" t="s">
        <v>307</v>
      </c>
      <c r="B164" s="225" t="s">
        <v>347</v>
      </c>
      <c r="C164" s="144"/>
      <c r="D164" s="252"/>
      <c r="E164" s="147"/>
      <c r="F164" s="144"/>
      <c r="G164" s="144"/>
      <c r="H164" s="149"/>
      <c r="I164" s="149"/>
      <c r="J164" s="149"/>
      <c r="K164" s="146"/>
      <c r="L164" s="147"/>
      <c r="M164" s="146"/>
      <c r="N164" s="147"/>
      <c r="O164" s="146"/>
      <c r="P164" s="147"/>
      <c r="Q164" s="195">
        <f t="shared" si="80"/>
        <v>0</v>
      </c>
      <c r="R164" s="195">
        <f t="shared" si="81"/>
        <v>0</v>
      </c>
      <c r="S164" s="149"/>
      <c r="T164" s="149"/>
      <c r="U164" s="149"/>
      <c r="V164" s="224">
        <f t="shared" si="70"/>
        <v>0</v>
      </c>
      <c r="W164" s="61"/>
      <c r="X164" s="61"/>
      <c r="Y164" s="61"/>
      <c r="Z164" s="61"/>
      <c r="AA164" s="61"/>
      <c r="AB164" s="61"/>
    </row>
    <row r="165" spans="1:28" ht="25.15" customHeight="1" thickBot="1">
      <c r="A165" s="245" t="s">
        <v>137</v>
      </c>
      <c r="B165" s="276" t="s">
        <v>111</v>
      </c>
      <c r="C165" s="162"/>
      <c r="D165" s="275">
        <f>SUM(D166:D166)</f>
        <v>0</v>
      </c>
      <c r="E165" s="204">
        <f>SUM(E166:E166)</f>
        <v>0</v>
      </c>
      <c r="F165" s="162"/>
      <c r="G165" s="162"/>
      <c r="H165" s="204">
        <f t="shared" ref="H165:P165" si="85">SUM(H166:H166)</f>
        <v>0</v>
      </c>
      <c r="I165" s="163">
        <f t="shared" si="85"/>
        <v>0</v>
      </c>
      <c r="J165" s="163">
        <f t="shared" si="85"/>
        <v>0</v>
      </c>
      <c r="K165" s="203">
        <f t="shared" si="85"/>
        <v>0</v>
      </c>
      <c r="L165" s="204">
        <f t="shared" si="85"/>
        <v>0</v>
      </c>
      <c r="M165" s="203">
        <f t="shared" si="85"/>
        <v>0</v>
      </c>
      <c r="N165" s="204">
        <f t="shared" si="85"/>
        <v>0</v>
      </c>
      <c r="O165" s="203">
        <f t="shared" si="85"/>
        <v>0</v>
      </c>
      <c r="P165" s="204">
        <f t="shared" si="85"/>
        <v>0</v>
      </c>
      <c r="Q165" s="195">
        <f t="shared" si="80"/>
        <v>0</v>
      </c>
      <c r="R165" s="195">
        <f t="shared" si="81"/>
        <v>0</v>
      </c>
      <c r="S165" s="163">
        <f>SUM(S166:S166)</f>
        <v>0</v>
      </c>
      <c r="T165" s="163">
        <f>SUM(T166:T166)</f>
        <v>0</v>
      </c>
      <c r="U165" s="163">
        <f>SUM(U166:U166)</f>
        <v>0</v>
      </c>
      <c r="V165" s="224">
        <f t="shared" si="70"/>
        <v>0</v>
      </c>
      <c r="W165" s="61"/>
      <c r="X165" s="61"/>
      <c r="Y165" s="61"/>
      <c r="Z165" s="61"/>
      <c r="AA165" s="61"/>
      <c r="AB165" s="61"/>
    </row>
    <row r="166" spans="1:28" ht="25.15" customHeight="1" outlineLevel="1" thickBot="1">
      <c r="A166" s="244" t="s">
        <v>308</v>
      </c>
      <c r="B166" s="225" t="s">
        <v>348</v>
      </c>
      <c r="C166" s="144"/>
      <c r="D166" s="252"/>
      <c r="E166" s="147"/>
      <c r="F166" s="144"/>
      <c r="G166" s="144"/>
      <c r="H166" s="149"/>
      <c r="I166" s="149"/>
      <c r="J166" s="149"/>
      <c r="K166" s="146"/>
      <c r="L166" s="147"/>
      <c r="M166" s="146"/>
      <c r="N166" s="147"/>
      <c r="O166" s="146"/>
      <c r="P166" s="147"/>
      <c r="Q166" s="195">
        <f t="shared" si="80"/>
        <v>0</v>
      </c>
      <c r="R166" s="195">
        <f t="shared" si="81"/>
        <v>0</v>
      </c>
      <c r="S166" s="149"/>
      <c r="T166" s="149"/>
      <c r="U166" s="149"/>
      <c r="V166" s="224">
        <f t="shared" si="70"/>
        <v>0</v>
      </c>
      <c r="W166" s="61"/>
      <c r="X166" s="61"/>
      <c r="Y166" s="61"/>
      <c r="Z166" s="61"/>
      <c r="AA166" s="61"/>
      <c r="AB166" s="61"/>
    </row>
    <row r="167" spans="1:28" ht="25.15" customHeight="1" thickBot="1">
      <c r="A167" s="245" t="s">
        <v>138</v>
      </c>
      <c r="B167" s="276" t="s">
        <v>84</v>
      </c>
      <c r="C167" s="162"/>
      <c r="D167" s="275">
        <f>SUM(D168,D170,D172,D174,D176,D178,D180,D182)</f>
        <v>0</v>
      </c>
      <c r="E167" s="204">
        <f>SUM(E168,E170,E172,E174,E176,E178,E180,E182)</f>
        <v>0</v>
      </c>
      <c r="F167" s="162"/>
      <c r="G167" s="162"/>
      <c r="H167" s="204">
        <f t="shared" ref="H167:P167" si="86">SUM(H168,H170,H172,H174,H176,H178,H180,H182)</f>
        <v>0</v>
      </c>
      <c r="I167" s="163">
        <f t="shared" si="86"/>
        <v>0</v>
      </c>
      <c r="J167" s="163">
        <f t="shared" si="86"/>
        <v>0</v>
      </c>
      <c r="K167" s="203">
        <f t="shared" si="86"/>
        <v>0</v>
      </c>
      <c r="L167" s="204">
        <f t="shared" si="86"/>
        <v>0</v>
      </c>
      <c r="M167" s="203">
        <f t="shared" si="86"/>
        <v>0</v>
      </c>
      <c r="N167" s="204">
        <f t="shared" si="86"/>
        <v>0</v>
      </c>
      <c r="O167" s="203">
        <f t="shared" si="86"/>
        <v>0</v>
      </c>
      <c r="P167" s="204">
        <f t="shared" si="86"/>
        <v>0</v>
      </c>
      <c r="Q167" s="195">
        <f t="shared" si="80"/>
        <v>0</v>
      </c>
      <c r="R167" s="195">
        <f t="shared" si="81"/>
        <v>0</v>
      </c>
      <c r="S167" s="163">
        <f>SUM(S168,S170,S172,S174,S176,S178,S180,S182)</f>
        <v>0</v>
      </c>
      <c r="T167" s="163">
        <f>SUM(T168,T170,T172,T174,T176,T178,T180,T182)</f>
        <v>0</v>
      </c>
      <c r="U167" s="163">
        <f>SUM(U168,U170,U172,U174,U176,U178,U180,U182)</f>
        <v>0</v>
      </c>
      <c r="V167" s="224">
        <f t="shared" si="70"/>
        <v>0</v>
      </c>
      <c r="W167" s="61"/>
      <c r="X167" s="61"/>
      <c r="Y167" s="61"/>
      <c r="Z167" s="61"/>
      <c r="AA167" s="61"/>
      <c r="AB167" s="61"/>
    </row>
    <row r="168" spans="1:28" ht="25.15" customHeight="1" thickBot="1">
      <c r="A168" s="247" t="s">
        <v>139</v>
      </c>
      <c r="B168" s="277" t="s">
        <v>85</v>
      </c>
      <c r="C168" s="165"/>
      <c r="D168" s="278">
        <f>SUM(D169:D169)</f>
        <v>0</v>
      </c>
      <c r="E168" s="250">
        <f>SUM(E169:E169)</f>
        <v>0</v>
      </c>
      <c r="F168" s="165"/>
      <c r="G168" s="165"/>
      <c r="H168" s="250">
        <f t="shared" ref="H168:P168" si="87">SUM(H169:H169)</f>
        <v>0</v>
      </c>
      <c r="I168" s="166">
        <f t="shared" si="87"/>
        <v>0</v>
      </c>
      <c r="J168" s="166">
        <f t="shared" si="87"/>
        <v>0</v>
      </c>
      <c r="K168" s="249">
        <f t="shared" si="87"/>
        <v>0</v>
      </c>
      <c r="L168" s="250">
        <f t="shared" si="87"/>
        <v>0</v>
      </c>
      <c r="M168" s="249">
        <f t="shared" si="87"/>
        <v>0</v>
      </c>
      <c r="N168" s="250">
        <f t="shared" si="87"/>
        <v>0</v>
      </c>
      <c r="O168" s="249">
        <f t="shared" si="87"/>
        <v>0</v>
      </c>
      <c r="P168" s="250">
        <f t="shared" si="87"/>
        <v>0</v>
      </c>
      <c r="Q168" s="195">
        <f t="shared" si="80"/>
        <v>0</v>
      </c>
      <c r="R168" s="195">
        <f t="shared" si="81"/>
        <v>0</v>
      </c>
      <c r="S168" s="166">
        <f>SUM(S169:S169)</f>
        <v>0</v>
      </c>
      <c r="T168" s="166">
        <f>SUM(T169:T169)</f>
        <v>0</v>
      </c>
      <c r="U168" s="166">
        <f>SUM(U169:U169)</f>
        <v>0</v>
      </c>
      <c r="V168" s="224">
        <f t="shared" si="70"/>
        <v>0</v>
      </c>
      <c r="W168" s="61"/>
      <c r="X168" s="61"/>
      <c r="Y168" s="61"/>
      <c r="Z168" s="61"/>
      <c r="AA168" s="61"/>
      <c r="AB168" s="61"/>
    </row>
    <row r="169" spans="1:28" ht="25.15" customHeight="1" thickBot="1">
      <c r="A169" s="244" t="s">
        <v>309</v>
      </c>
      <c r="B169" s="225"/>
      <c r="C169" s="144"/>
      <c r="D169" s="252"/>
      <c r="E169" s="147"/>
      <c r="F169" s="144"/>
      <c r="G169" s="144"/>
      <c r="H169" s="149"/>
      <c r="I169" s="149"/>
      <c r="J169" s="149"/>
      <c r="K169" s="146"/>
      <c r="L169" s="147"/>
      <c r="M169" s="146"/>
      <c r="N169" s="147"/>
      <c r="O169" s="146"/>
      <c r="P169" s="147"/>
      <c r="Q169" s="195">
        <f t="shared" si="80"/>
        <v>0</v>
      </c>
      <c r="R169" s="195">
        <f t="shared" si="81"/>
        <v>0</v>
      </c>
      <c r="S169" s="149"/>
      <c r="T169" s="149"/>
      <c r="U169" s="149"/>
      <c r="V169" s="224">
        <f t="shared" si="70"/>
        <v>0</v>
      </c>
      <c r="W169" s="61"/>
      <c r="X169" s="61"/>
      <c r="Y169" s="61"/>
      <c r="Z169" s="61"/>
      <c r="AA169" s="61"/>
      <c r="AB169" s="61"/>
    </row>
    <row r="170" spans="1:28" ht="25.15" customHeight="1" thickBot="1">
      <c r="A170" s="247" t="s">
        <v>140</v>
      </c>
      <c r="B170" s="277" t="s">
        <v>86</v>
      </c>
      <c r="C170" s="165"/>
      <c r="D170" s="278">
        <f>SUM(D171:D171)</f>
        <v>0</v>
      </c>
      <c r="E170" s="250">
        <f>SUM(E171:E171)</f>
        <v>0</v>
      </c>
      <c r="F170" s="165"/>
      <c r="G170" s="165"/>
      <c r="H170" s="250">
        <f t="shared" ref="H170:P170" si="88">SUM(H171:H171)</f>
        <v>0</v>
      </c>
      <c r="I170" s="166">
        <f t="shared" si="88"/>
        <v>0</v>
      </c>
      <c r="J170" s="166">
        <f t="shared" si="88"/>
        <v>0</v>
      </c>
      <c r="K170" s="249">
        <f t="shared" si="88"/>
        <v>0</v>
      </c>
      <c r="L170" s="250">
        <f t="shared" si="88"/>
        <v>0</v>
      </c>
      <c r="M170" s="249">
        <f t="shared" si="88"/>
        <v>0</v>
      </c>
      <c r="N170" s="250">
        <f t="shared" si="88"/>
        <v>0</v>
      </c>
      <c r="O170" s="249">
        <f t="shared" si="88"/>
        <v>0</v>
      </c>
      <c r="P170" s="250">
        <f t="shared" si="88"/>
        <v>0</v>
      </c>
      <c r="Q170" s="195">
        <f t="shared" si="80"/>
        <v>0</v>
      </c>
      <c r="R170" s="195">
        <f t="shared" si="81"/>
        <v>0</v>
      </c>
      <c r="S170" s="166">
        <f>SUM(S171:S171)</f>
        <v>0</v>
      </c>
      <c r="T170" s="166">
        <f>SUM(T171:T171)</f>
        <v>0</v>
      </c>
      <c r="U170" s="166">
        <f>SUM(U171:U171)</f>
        <v>0</v>
      </c>
      <c r="V170" s="224">
        <f t="shared" si="70"/>
        <v>0</v>
      </c>
      <c r="W170" s="61"/>
      <c r="X170" s="61"/>
      <c r="Y170" s="61"/>
      <c r="Z170" s="61"/>
      <c r="AA170" s="61"/>
      <c r="AB170" s="61"/>
    </row>
    <row r="171" spans="1:28" ht="25.15" customHeight="1" outlineLevel="1" thickBot="1">
      <c r="A171" s="244" t="s">
        <v>310</v>
      </c>
      <c r="B171" s="225" t="s">
        <v>349</v>
      </c>
      <c r="C171" s="144"/>
      <c r="D171" s="252"/>
      <c r="E171" s="147"/>
      <c r="F171" s="144"/>
      <c r="G171" s="144"/>
      <c r="H171" s="149"/>
      <c r="I171" s="149"/>
      <c r="J171" s="149"/>
      <c r="K171" s="146"/>
      <c r="L171" s="147"/>
      <c r="M171" s="146"/>
      <c r="N171" s="147"/>
      <c r="O171" s="146"/>
      <c r="P171" s="147"/>
      <c r="Q171" s="195">
        <f t="shared" si="80"/>
        <v>0</v>
      </c>
      <c r="R171" s="195">
        <f t="shared" si="81"/>
        <v>0</v>
      </c>
      <c r="S171" s="149"/>
      <c r="T171" s="149"/>
      <c r="U171" s="149"/>
      <c r="V171" s="224">
        <f t="shared" si="70"/>
        <v>0</v>
      </c>
      <c r="W171" s="61"/>
      <c r="X171" s="61"/>
      <c r="Y171" s="61"/>
      <c r="Z171" s="61"/>
      <c r="AA171" s="61"/>
      <c r="AB171" s="61"/>
    </row>
    <row r="172" spans="1:28" ht="25.15" customHeight="1" thickBot="1">
      <c r="A172" s="247" t="s">
        <v>141</v>
      </c>
      <c r="B172" s="277" t="s">
        <v>87</v>
      </c>
      <c r="C172" s="165"/>
      <c r="D172" s="278">
        <f>SUM(D173:D173)</f>
        <v>0</v>
      </c>
      <c r="E172" s="250">
        <f>SUM(E173:E173)</f>
        <v>0</v>
      </c>
      <c r="F172" s="165"/>
      <c r="G172" s="165"/>
      <c r="H172" s="250">
        <f t="shared" ref="H172:P172" si="89">SUM(H173:H173)</f>
        <v>0</v>
      </c>
      <c r="I172" s="166">
        <f t="shared" si="89"/>
        <v>0</v>
      </c>
      <c r="J172" s="166">
        <f t="shared" si="89"/>
        <v>0</v>
      </c>
      <c r="K172" s="249">
        <f t="shared" si="89"/>
        <v>0</v>
      </c>
      <c r="L172" s="250">
        <f t="shared" si="89"/>
        <v>0</v>
      </c>
      <c r="M172" s="249">
        <f t="shared" si="89"/>
        <v>0</v>
      </c>
      <c r="N172" s="250">
        <f t="shared" si="89"/>
        <v>0</v>
      </c>
      <c r="O172" s="249">
        <f t="shared" si="89"/>
        <v>0</v>
      </c>
      <c r="P172" s="250">
        <f t="shared" si="89"/>
        <v>0</v>
      </c>
      <c r="Q172" s="195">
        <f t="shared" si="80"/>
        <v>0</v>
      </c>
      <c r="R172" s="195">
        <f t="shared" si="81"/>
        <v>0</v>
      </c>
      <c r="S172" s="166">
        <f>SUM(S173:S173)</f>
        <v>0</v>
      </c>
      <c r="T172" s="166">
        <f>SUM(T173:T173)</f>
        <v>0</v>
      </c>
      <c r="U172" s="166">
        <f>SUM(U173:U173)</f>
        <v>0</v>
      </c>
      <c r="V172" s="224">
        <f t="shared" si="70"/>
        <v>0</v>
      </c>
      <c r="W172" s="61"/>
      <c r="X172" s="61"/>
      <c r="Y172" s="61"/>
      <c r="Z172" s="61"/>
      <c r="AA172" s="61"/>
      <c r="AB172" s="61"/>
    </row>
    <row r="173" spans="1:28" ht="25.15" customHeight="1" outlineLevel="1" thickBot="1">
      <c r="A173" s="244" t="s">
        <v>311</v>
      </c>
      <c r="B173" s="225" t="s">
        <v>347</v>
      </c>
      <c r="C173" s="144"/>
      <c r="D173" s="252"/>
      <c r="E173" s="147"/>
      <c r="F173" s="144"/>
      <c r="G173" s="144"/>
      <c r="H173" s="149"/>
      <c r="I173" s="149"/>
      <c r="J173" s="149"/>
      <c r="K173" s="146"/>
      <c r="L173" s="147"/>
      <c r="M173" s="146"/>
      <c r="N173" s="147"/>
      <c r="O173" s="146"/>
      <c r="P173" s="147"/>
      <c r="Q173" s="195">
        <f t="shared" si="80"/>
        <v>0</v>
      </c>
      <c r="R173" s="195">
        <f t="shared" si="81"/>
        <v>0</v>
      </c>
      <c r="S173" s="149"/>
      <c r="T173" s="149"/>
      <c r="U173" s="149"/>
      <c r="V173" s="224">
        <f t="shared" ref="V173:V191" si="90">SUM(S173:U173)</f>
        <v>0</v>
      </c>
      <c r="W173" s="61"/>
      <c r="X173" s="61"/>
      <c r="Y173" s="61"/>
      <c r="Z173" s="61"/>
      <c r="AA173" s="61"/>
      <c r="AB173" s="61"/>
    </row>
    <row r="174" spans="1:28" ht="25.15" customHeight="1" thickBot="1">
      <c r="A174" s="247" t="s">
        <v>142</v>
      </c>
      <c r="B174" s="279" t="s">
        <v>88</v>
      </c>
      <c r="C174" s="165"/>
      <c r="D174" s="278">
        <f>SUM(D175:D175)</f>
        <v>0</v>
      </c>
      <c r="E174" s="250">
        <f>SUM(E175:E175)</f>
        <v>0</v>
      </c>
      <c r="F174" s="165"/>
      <c r="G174" s="165"/>
      <c r="H174" s="250">
        <f t="shared" ref="H174:P174" si="91">SUM(H175:H175)</f>
        <v>0</v>
      </c>
      <c r="I174" s="166">
        <f t="shared" si="91"/>
        <v>0</v>
      </c>
      <c r="J174" s="166">
        <f t="shared" si="91"/>
        <v>0</v>
      </c>
      <c r="K174" s="249">
        <f t="shared" si="91"/>
        <v>0</v>
      </c>
      <c r="L174" s="250">
        <f t="shared" si="91"/>
        <v>0</v>
      </c>
      <c r="M174" s="249">
        <f t="shared" si="91"/>
        <v>0</v>
      </c>
      <c r="N174" s="250">
        <f t="shared" si="91"/>
        <v>0</v>
      </c>
      <c r="O174" s="249">
        <f t="shared" si="91"/>
        <v>0</v>
      </c>
      <c r="P174" s="250">
        <f t="shared" si="91"/>
        <v>0</v>
      </c>
      <c r="Q174" s="195">
        <f t="shared" si="80"/>
        <v>0</v>
      </c>
      <c r="R174" s="195">
        <f t="shared" si="81"/>
        <v>0</v>
      </c>
      <c r="S174" s="166">
        <f>SUM(S175:S175)</f>
        <v>0</v>
      </c>
      <c r="T174" s="166">
        <f>SUM(T175:T175)</f>
        <v>0</v>
      </c>
      <c r="U174" s="166">
        <f>SUM(U175:U175)</f>
        <v>0</v>
      </c>
      <c r="V174" s="224">
        <f t="shared" si="90"/>
        <v>0</v>
      </c>
      <c r="W174" s="61"/>
      <c r="X174" s="61"/>
      <c r="Y174" s="61"/>
      <c r="Z174" s="61"/>
      <c r="AA174" s="61"/>
      <c r="AB174" s="61"/>
    </row>
    <row r="175" spans="1:28" ht="25.15" customHeight="1" outlineLevel="1" thickBot="1">
      <c r="A175" s="244" t="s">
        <v>312</v>
      </c>
      <c r="B175" s="225" t="s">
        <v>349</v>
      </c>
      <c r="C175" s="144"/>
      <c r="D175" s="252"/>
      <c r="E175" s="147"/>
      <c r="F175" s="144"/>
      <c r="G175" s="144"/>
      <c r="H175" s="149"/>
      <c r="I175" s="149"/>
      <c r="J175" s="149"/>
      <c r="K175" s="146"/>
      <c r="L175" s="147"/>
      <c r="M175" s="146"/>
      <c r="N175" s="147"/>
      <c r="O175" s="146"/>
      <c r="P175" s="147"/>
      <c r="Q175" s="195">
        <f t="shared" si="80"/>
        <v>0</v>
      </c>
      <c r="R175" s="195">
        <f t="shared" si="81"/>
        <v>0</v>
      </c>
      <c r="S175" s="149"/>
      <c r="T175" s="149"/>
      <c r="U175" s="149"/>
      <c r="V175" s="224">
        <f t="shared" si="90"/>
        <v>0</v>
      </c>
      <c r="W175" s="61"/>
      <c r="X175" s="61"/>
      <c r="Y175" s="61"/>
      <c r="Z175" s="61"/>
      <c r="AA175" s="61"/>
      <c r="AB175" s="61"/>
    </row>
    <row r="176" spans="1:28" ht="25.15" customHeight="1" thickBot="1">
      <c r="A176" s="247" t="s">
        <v>143</v>
      </c>
      <c r="B176" s="279" t="s">
        <v>89</v>
      </c>
      <c r="C176" s="165"/>
      <c r="D176" s="278">
        <f>SUM(D177:D177)</f>
        <v>0</v>
      </c>
      <c r="E176" s="278">
        <f>SUM(E177:E177)</f>
        <v>0</v>
      </c>
      <c r="F176" s="165"/>
      <c r="G176" s="165"/>
      <c r="H176" s="278">
        <f t="shared" ref="H176:P176" si="92">SUM(H177:H177)</f>
        <v>0</v>
      </c>
      <c r="I176" s="166">
        <f t="shared" si="92"/>
        <v>0</v>
      </c>
      <c r="J176" s="166">
        <f t="shared" si="92"/>
        <v>0</v>
      </c>
      <c r="K176" s="249">
        <f t="shared" si="92"/>
        <v>0</v>
      </c>
      <c r="L176" s="250">
        <f t="shared" si="92"/>
        <v>0</v>
      </c>
      <c r="M176" s="249">
        <f t="shared" si="92"/>
        <v>0</v>
      </c>
      <c r="N176" s="250">
        <f t="shared" si="92"/>
        <v>0</v>
      </c>
      <c r="O176" s="249">
        <f t="shared" si="92"/>
        <v>0</v>
      </c>
      <c r="P176" s="250">
        <f t="shared" si="92"/>
        <v>0</v>
      </c>
      <c r="Q176" s="195">
        <f t="shared" si="80"/>
        <v>0</v>
      </c>
      <c r="R176" s="195">
        <f t="shared" si="81"/>
        <v>0</v>
      </c>
      <c r="S176" s="166">
        <f>SUM(S177:S177)</f>
        <v>0</v>
      </c>
      <c r="T176" s="166">
        <f>SUM(T177:T177)</f>
        <v>0</v>
      </c>
      <c r="U176" s="166">
        <f>SUM(U177:U177)</f>
        <v>0</v>
      </c>
      <c r="V176" s="224">
        <f t="shared" si="90"/>
        <v>0</v>
      </c>
      <c r="W176" s="61"/>
      <c r="X176" s="61"/>
      <c r="Y176" s="61"/>
      <c r="Z176" s="61"/>
      <c r="AA176" s="61"/>
      <c r="AB176" s="61"/>
    </row>
    <row r="177" spans="1:28" ht="25.15" customHeight="1" outlineLevel="1" thickBot="1">
      <c r="A177" s="244" t="s">
        <v>313</v>
      </c>
      <c r="B177" s="225" t="s">
        <v>347</v>
      </c>
      <c r="C177" s="144"/>
      <c r="D177" s="252"/>
      <c r="E177" s="147"/>
      <c r="F177" s="144"/>
      <c r="G177" s="144"/>
      <c r="H177" s="149"/>
      <c r="I177" s="149"/>
      <c r="J177" s="149"/>
      <c r="K177" s="146"/>
      <c r="L177" s="147"/>
      <c r="M177" s="146"/>
      <c r="N177" s="147"/>
      <c r="O177" s="146"/>
      <c r="P177" s="147"/>
      <c r="Q177" s="195">
        <f t="shared" si="80"/>
        <v>0</v>
      </c>
      <c r="R177" s="195">
        <f t="shared" si="81"/>
        <v>0</v>
      </c>
      <c r="S177" s="149"/>
      <c r="T177" s="149"/>
      <c r="U177" s="149"/>
      <c r="V177" s="224">
        <f t="shared" si="90"/>
        <v>0</v>
      </c>
      <c r="W177" s="61"/>
      <c r="X177" s="61"/>
      <c r="Y177" s="61"/>
      <c r="Z177" s="61"/>
      <c r="AA177" s="61"/>
      <c r="AB177" s="61"/>
    </row>
    <row r="178" spans="1:28" ht="25.15" customHeight="1" thickBot="1">
      <c r="A178" s="247" t="s">
        <v>144</v>
      </c>
      <c r="B178" s="279" t="s">
        <v>90</v>
      </c>
      <c r="C178" s="165"/>
      <c r="D178" s="278">
        <f>SUM(D179:D179)</f>
        <v>0</v>
      </c>
      <c r="E178" s="250">
        <f>SUM(E179:E179)</f>
        <v>0</v>
      </c>
      <c r="F178" s="165"/>
      <c r="G178" s="165"/>
      <c r="H178" s="250">
        <f t="shared" ref="H178:P178" si="93">SUM(H179:H179)</f>
        <v>0</v>
      </c>
      <c r="I178" s="166">
        <f t="shared" si="93"/>
        <v>0</v>
      </c>
      <c r="J178" s="166">
        <f t="shared" si="93"/>
        <v>0</v>
      </c>
      <c r="K178" s="249">
        <f t="shared" si="93"/>
        <v>0</v>
      </c>
      <c r="L178" s="250">
        <f t="shared" si="93"/>
        <v>0</v>
      </c>
      <c r="M178" s="249">
        <f t="shared" si="93"/>
        <v>0</v>
      </c>
      <c r="N178" s="250">
        <f t="shared" si="93"/>
        <v>0</v>
      </c>
      <c r="O178" s="249">
        <f t="shared" si="93"/>
        <v>0</v>
      </c>
      <c r="P178" s="250">
        <f t="shared" si="93"/>
        <v>0</v>
      </c>
      <c r="Q178" s="195">
        <f t="shared" si="80"/>
        <v>0</v>
      </c>
      <c r="R178" s="195">
        <f t="shared" si="81"/>
        <v>0</v>
      </c>
      <c r="S178" s="166">
        <f>SUM(S179:S179)</f>
        <v>0</v>
      </c>
      <c r="T178" s="166">
        <f>SUM(T179:T179)</f>
        <v>0</v>
      </c>
      <c r="U178" s="166">
        <f>SUM(U179:U179)</f>
        <v>0</v>
      </c>
      <c r="V178" s="224">
        <f t="shared" si="90"/>
        <v>0</v>
      </c>
      <c r="W178" s="61"/>
      <c r="X178" s="61"/>
      <c r="Y178" s="61"/>
      <c r="Z178" s="61"/>
      <c r="AA178" s="61"/>
      <c r="AB178" s="61"/>
    </row>
    <row r="179" spans="1:28" ht="25.15" customHeight="1" outlineLevel="1" thickBot="1">
      <c r="A179" s="244" t="s">
        <v>314</v>
      </c>
      <c r="B179" s="225" t="s">
        <v>349</v>
      </c>
      <c r="C179" s="144"/>
      <c r="D179" s="252"/>
      <c r="E179" s="147"/>
      <c r="F179" s="144"/>
      <c r="G179" s="144"/>
      <c r="H179" s="149"/>
      <c r="I179" s="149"/>
      <c r="J179" s="149"/>
      <c r="K179" s="146"/>
      <c r="L179" s="147"/>
      <c r="M179" s="146"/>
      <c r="N179" s="147"/>
      <c r="O179" s="146"/>
      <c r="P179" s="147"/>
      <c r="Q179" s="195">
        <f t="shared" si="80"/>
        <v>0</v>
      </c>
      <c r="R179" s="195">
        <f t="shared" si="81"/>
        <v>0</v>
      </c>
      <c r="S179" s="149"/>
      <c r="T179" s="149"/>
      <c r="U179" s="149"/>
      <c r="V179" s="224">
        <f t="shared" si="90"/>
        <v>0</v>
      </c>
      <c r="W179" s="61"/>
      <c r="X179" s="61"/>
      <c r="Y179" s="61"/>
      <c r="Z179" s="61"/>
      <c r="AA179" s="61"/>
      <c r="AB179" s="61"/>
    </row>
    <row r="180" spans="1:28" ht="25.15" customHeight="1" thickBot="1">
      <c r="A180" s="247" t="s">
        <v>145</v>
      </c>
      <c r="B180" s="279" t="s">
        <v>91</v>
      </c>
      <c r="C180" s="165"/>
      <c r="D180" s="278">
        <f>SUM(D181:D181)</f>
        <v>0</v>
      </c>
      <c r="E180" s="250">
        <f>SUM(E181:E181)</f>
        <v>0</v>
      </c>
      <c r="F180" s="165"/>
      <c r="G180" s="165"/>
      <c r="H180" s="250">
        <f t="shared" ref="H180:P180" si="94">SUM(H181:H181)</f>
        <v>0</v>
      </c>
      <c r="I180" s="166">
        <f t="shared" si="94"/>
        <v>0</v>
      </c>
      <c r="J180" s="166">
        <f t="shared" si="94"/>
        <v>0</v>
      </c>
      <c r="K180" s="249">
        <f t="shared" si="94"/>
        <v>0</v>
      </c>
      <c r="L180" s="250">
        <f t="shared" si="94"/>
        <v>0</v>
      </c>
      <c r="M180" s="249">
        <f t="shared" si="94"/>
        <v>0</v>
      </c>
      <c r="N180" s="250">
        <f t="shared" si="94"/>
        <v>0</v>
      </c>
      <c r="O180" s="249">
        <f t="shared" si="94"/>
        <v>0</v>
      </c>
      <c r="P180" s="250">
        <f t="shared" si="94"/>
        <v>0</v>
      </c>
      <c r="Q180" s="195">
        <f t="shared" si="80"/>
        <v>0</v>
      </c>
      <c r="R180" s="195">
        <f t="shared" si="81"/>
        <v>0</v>
      </c>
      <c r="S180" s="166">
        <f>SUM(S181:S181)</f>
        <v>0</v>
      </c>
      <c r="T180" s="166">
        <f>SUM(T181:T181)</f>
        <v>0</v>
      </c>
      <c r="U180" s="166">
        <f>SUM(U181:U181)</f>
        <v>0</v>
      </c>
      <c r="V180" s="224">
        <f t="shared" si="90"/>
        <v>0</v>
      </c>
      <c r="W180" s="61"/>
      <c r="X180" s="61"/>
      <c r="Y180" s="61"/>
      <c r="Z180" s="61"/>
      <c r="AA180" s="61"/>
      <c r="AB180" s="61"/>
    </row>
    <row r="181" spans="1:28" ht="25.15" customHeight="1" outlineLevel="1" thickBot="1">
      <c r="A181" s="244" t="s">
        <v>315</v>
      </c>
      <c r="B181" s="225" t="s">
        <v>349</v>
      </c>
      <c r="C181" s="144"/>
      <c r="D181" s="252"/>
      <c r="E181" s="147"/>
      <c r="F181" s="144"/>
      <c r="G181" s="144"/>
      <c r="H181" s="149"/>
      <c r="I181" s="149"/>
      <c r="J181" s="149"/>
      <c r="K181" s="146"/>
      <c r="L181" s="147"/>
      <c r="M181" s="146"/>
      <c r="N181" s="147"/>
      <c r="O181" s="146"/>
      <c r="P181" s="147"/>
      <c r="Q181" s="195">
        <f t="shared" si="80"/>
        <v>0</v>
      </c>
      <c r="R181" s="195">
        <f t="shared" si="81"/>
        <v>0</v>
      </c>
      <c r="S181" s="149"/>
      <c r="T181" s="149"/>
      <c r="U181" s="149"/>
      <c r="V181" s="224">
        <f t="shared" si="90"/>
        <v>0</v>
      </c>
      <c r="W181" s="61"/>
      <c r="X181" s="61"/>
      <c r="Y181" s="61"/>
      <c r="Z181" s="61"/>
      <c r="AA181" s="61"/>
      <c r="AB181" s="61"/>
    </row>
    <row r="182" spans="1:28" ht="25.15" customHeight="1" thickBot="1">
      <c r="A182" s="247" t="s">
        <v>146</v>
      </c>
      <c r="B182" s="279" t="s">
        <v>113</v>
      </c>
      <c r="C182" s="165"/>
      <c r="D182" s="278">
        <f>SUM(D183:D183)</f>
        <v>0</v>
      </c>
      <c r="E182" s="250">
        <f>SUM(E183:E183)</f>
        <v>0</v>
      </c>
      <c r="F182" s="165"/>
      <c r="G182" s="165"/>
      <c r="H182" s="250">
        <f t="shared" ref="H182:P182" si="95">SUM(H183:H183)</f>
        <v>0</v>
      </c>
      <c r="I182" s="166">
        <f t="shared" si="95"/>
        <v>0</v>
      </c>
      <c r="J182" s="166">
        <f t="shared" si="95"/>
        <v>0</v>
      </c>
      <c r="K182" s="249">
        <f t="shared" si="95"/>
        <v>0</v>
      </c>
      <c r="L182" s="250">
        <f t="shared" si="95"/>
        <v>0</v>
      </c>
      <c r="M182" s="249">
        <f t="shared" si="95"/>
        <v>0</v>
      </c>
      <c r="N182" s="250">
        <f t="shared" si="95"/>
        <v>0</v>
      </c>
      <c r="O182" s="249">
        <f t="shared" si="95"/>
        <v>0</v>
      </c>
      <c r="P182" s="250">
        <f t="shared" si="95"/>
        <v>0</v>
      </c>
      <c r="Q182" s="195">
        <f t="shared" si="80"/>
        <v>0</v>
      </c>
      <c r="R182" s="195">
        <f t="shared" si="81"/>
        <v>0</v>
      </c>
      <c r="S182" s="166">
        <f>SUM(S183:S183)</f>
        <v>0</v>
      </c>
      <c r="T182" s="166">
        <f>SUM(T183:T183)</f>
        <v>0</v>
      </c>
      <c r="U182" s="166">
        <f>SUM(U183:U183)</f>
        <v>0</v>
      </c>
      <c r="V182" s="224">
        <f t="shared" si="90"/>
        <v>0</v>
      </c>
      <c r="W182" s="61"/>
      <c r="X182" s="61"/>
      <c r="Y182" s="61"/>
      <c r="Z182" s="61"/>
      <c r="AA182" s="61"/>
      <c r="AB182" s="61"/>
    </row>
    <row r="183" spans="1:28" ht="25.15" customHeight="1" outlineLevel="1" thickBot="1">
      <c r="A183" s="244" t="s">
        <v>316</v>
      </c>
      <c r="B183" s="225" t="s">
        <v>349</v>
      </c>
      <c r="C183" s="144"/>
      <c r="D183" s="252"/>
      <c r="E183" s="147"/>
      <c r="F183" s="144"/>
      <c r="G183" s="144"/>
      <c r="H183" s="149"/>
      <c r="I183" s="149"/>
      <c r="J183" s="149"/>
      <c r="K183" s="146"/>
      <c r="L183" s="147"/>
      <c r="M183" s="146"/>
      <c r="N183" s="147"/>
      <c r="O183" s="146"/>
      <c r="P183" s="147"/>
      <c r="Q183" s="195">
        <f t="shared" si="80"/>
        <v>0</v>
      </c>
      <c r="R183" s="195">
        <f t="shared" si="81"/>
        <v>0</v>
      </c>
      <c r="S183" s="149"/>
      <c r="T183" s="149"/>
      <c r="U183" s="149"/>
      <c r="V183" s="224">
        <f t="shared" si="90"/>
        <v>0</v>
      </c>
      <c r="W183" s="61"/>
      <c r="X183" s="61"/>
      <c r="Y183" s="61"/>
      <c r="Z183" s="61"/>
      <c r="AA183" s="61"/>
      <c r="AB183" s="61"/>
    </row>
    <row r="184" spans="1:28" ht="25.15" customHeight="1" thickBot="1">
      <c r="A184" s="245" t="s">
        <v>147</v>
      </c>
      <c r="B184" s="276" t="s">
        <v>114</v>
      </c>
      <c r="C184" s="162"/>
      <c r="D184" s="275">
        <f>SUM(D185:D185)</f>
        <v>0</v>
      </c>
      <c r="E184" s="204">
        <f>SUM(E185:E185)</f>
        <v>0</v>
      </c>
      <c r="F184" s="162"/>
      <c r="G184" s="162"/>
      <c r="H184" s="204">
        <f t="shared" ref="H184:P184" si="96">SUM(H185:H185)</f>
        <v>0</v>
      </c>
      <c r="I184" s="163">
        <f t="shared" si="96"/>
        <v>0</v>
      </c>
      <c r="J184" s="163">
        <f t="shared" si="96"/>
        <v>0</v>
      </c>
      <c r="K184" s="203">
        <f t="shared" si="96"/>
        <v>0</v>
      </c>
      <c r="L184" s="204">
        <f t="shared" si="96"/>
        <v>0</v>
      </c>
      <c r="M184" s="203">
        <f t="shared" si="96"/>
        <v>0</v>
      </c>
      <c r="N184" s="204">
        <f t="shared" si="96"/>
        <v>0</v>
      </c>
      <c r="O184" s="203">
        <f t="shared" si="96"/>
        <v>0</v>
      </c>
      <c r="P184" s="204">
        <f t="shared" si="96"/>
        <v>0</v>
      </c>
      <c r="Q184" s="195">
        <f t="shared" si="80"/>
        <v>0</v>
      </c>
      <c r="R184" s="195">
        <f t="shared" si="81"/>
        <v>0</v>
      </c>
      <c r="S184" s="163">
        <f>SUM(S185:S185)</f>
        <v>0</v>
      </c>
      <c r="T184" s="163">
        <f>SUM(T185:T185)</f>
        <v>0</v>
      </c>
      <c r="U184" s="163">
        <f>SUM(U185:U185)</f>
        <v>0</v>
      </c>
      <c r="V184" s="224">
        <f t="shared" si="90"/>
        <v>0</v>
      </c>
      <c r="W184" s="61"/>
      <c r="X184" s="61"/>
      <c r="Y184" s="61"/>
      <c r="Z184" s="61"/>
      <c r="AA184" s="61"/>
      <c r="AB184" s="61"/>
    </row>
    <row r="185" spans="1:28" ht="25.15" customHeight="1" outlineLevel="1" thickBot="1">
      <c r="A185" s="244" t="s">
        <v>317</v>
      </c>
      <c r="B185" s="225" t="s">
        <v>349</v>
      </c>
      <c r="C185" s="144"/>
      <c r="D185" s="252"/>
      <c r="E185" s="147"/>
      <c r="F185" s="144"/>
      <c r="G185" s="144"/>
      <c r="H185" s="149"/>
      <c r="I185" s="149"/>
      <c r="J185" s="149"/>
      <c r="K185" s="146"/>
      <c r="L185" s="147"/>
      <c r="M185" s="146"/>
      <c r="N185" s="147"/>
      <c r="O185" s="146"/>
      <c r="P185" s="147"/>
      <c r="Q185" s="195">
        <f t="shared" si="80"/>
        <v>0</v>
      </c>
      <c r="R185" s="195">
        <f t="shared" si="81"/>
        <v>0</v>
      </c>
      <c r="S185" s="149"/>
      <c r="T185" s="149"/>
      <c r="U185" s="149"/>
      <c r="V185" s="224">
        <f t="shared" si="90"/>
        <v>0</v>
      </c>
      <c r="W185" s="61"/>
      <c r="X185" s="61"/>
      <c r="Y185" s="61"/>
      <c r="Z185" s="61"/>
      <c r="AA185" s="61"/>
      <c r="AB185" s="61"/>
    </row>
    <row r="186" spans="1:28" ht="25.15" customHeight="1" thickBot="1">
      <c r="A186" s="245" t="s">
        <v>148</v>
      </c>
      <c r="B186" s="280" t="s">
        <v>151</v>
      </c>
      <c r="C186" s="170"/>
      <c r="D186" s="203">
        <f>SUM(D187:D187)</f>
        <v>0</v>
      </c>
      <c r="E186" s="204">
        <f>SUM(E187:E187)</f>
        <v>0</v>
      </c>
      <c r="F186" s="281"/>
      <c r="G186" s="282"/>
      <c r="H186" s="204">
        <f t="shared" ref="H186:P186" si="97">SUM(H187:H187)</f>
        <v>0</v>
      </c>
      <c r="I186" s="102">
        <f t="shared" si="97"/>
        <v>0</v>
      </c>
      <c r="J186" s="102">
        <f t="shared" si="97"/>
        <v>0</v>
      </c>
      <c r="K186" s="203">
        <f t="shared" si="97"/>
        <v>0</v>
      </c>
      <c r="L186" s="204">
        <f t="shared" si="97"/>
        <v>0</v>
      </c>
      <c r="M186" s="203">
        <f t="shared" si="97"/>
        <v>0</v>
      </c>
      <c r="N186" s="204">
        <f t="shared" si="97"/>
        <v>0</v>
      </c>
      <c r="O186" s="203">
        <f t="shared" si="97"/>
        <v>0</v>
      </c>
      <c r="P186" s="204">
        <f t="shared" si="97"/>
        <v>0</v>
      </c>
      <c r="Q186" s="195">
        <f t="shared" si="80"/>
        <v>0</v>
      </c>
      <c r="R186" s="195">
        <f t="shared" si="81"/>
        <v>0</v>
      </c>
      <c r="S186" s="102">
        <f>SUM(S187:S187)</f>
        <v>0</v>
      </c>
      <c r="T186" s="102">
        <f>SUM(T187:T187)</f>
        <v>0</v>
      </c>
      <c r="U186" s="102">
        <f>SUM(U187:U187)</f>
        <v>0</v>
      </c>
      <c r="V186" s="224">
        <f t="shared" si="90"/>
        <v>0</v>
      </c>
      <c r="W186" s="61"/>
      <c r="X186" s="61"/>
      <c r="Y186" s="61"/>
      <c r="Z186" s="61"/>
      <c r="AA186" s="61"/>
      <c r="AB186" s="61"/>
    </row>
    <row r="187" spans="1:28" ht="25.15" customHeight="1" outlineLevel="1" thickBot="1">
      <c r="A187" s="244" t="s">
        <v>318</v>
      </c>
      <c r="B187" s="225" t="s">
        <v>349</v>
      </c>
      <c r="C187" s="174"/>
      <c r="D187" s="146"/>
      <c r="E187" s="147"/>
      <c r="F187" s="283"/>
      <c r="G187" s="174"/>
      <c r="H187" s="129"/>
      <c r="I187" s="129"/>
      <c r="J187" s="129"/>
      <c r="K187" s="146"/>
      <c r="L187" s="147"/>
      <c r="M187" s="146"/>
      <c r="N187" s="147"/>
      <c r="O187" s="146"/>
      <c r="P187" s="147"/>
      <c r="Q187" s="195">
        <f t="shared" si="80"/>
        <v>0</v>
      </c>
      <c r="R187" s="195">
        <f t="shared" si="81"/>
        <v>0</v>
      </c>
      <c r="S187" s="129"/>
      <c r="T187" s="129"/>
      <c r="U187" s="129"/>
      <c r="V187" s="224">
        <f t="shared" si="90"/>
        <v>0</v>
      </c>
      <c r="W187" s="61"/>
      <c r="X187" s="61"/>
      <c r="Y187" s="61"/>
      <c r="Z187" s="61"/>
      <c r="AA187" s="61"/>
      <c r="AB187" s="61"/>
    </row>
    <row r="188" spans="1:28" ht="25.15" customHeight="1" thickBot="1">
      <c r="A188" s="245" t="s">
        <v>149</v>
      </c>
      <c r="B188" s="280" t="s">
        <v>92</v>
      </c>
      <c r="C188" s="170"/>
      <c r="D188" s="203">
        <f>SUM(D189:D189)</f>
        <v>0</v>
      </c>
      <c r="E188" s="204">
        <f>SUM(E189:E189)</f>
        <v>0</v>
      </c>
      <c r="F188" s="281"/>
      <c r="G188" s="282"/>
      <c r="H188" s="204">
        <f t="shared" ref="H188:P188" si="98">SUM(H189:H189)</f>
        <v>0</v>
      </c>
      <c r="I188" s="102">
        <f t="shared" si="98"/>
        <v>0</v>
      </c>
      <c r="J188" s="102">
        <f t="shared" si="98"/>
        <v>0</v>
      </c>
      <c r="K188" s="203">
        <f t="shared" si="98"/>
        <v>0</v>
      </c>
      <c r="L188" s="204">
        <f t="shared" si="98"/>
        <v>0</v>
      </c>
      <c r="M188" s="203">
        <f t="shared" si="98"/>
        <v>0</v>
      </c>
      <c r="N188" s="204">
        <f t="shared" si="98"/>
        <v>0</v>
      </c>
      <c r="O188" s="203">
        <f t="shared" si="98"/>
        <v>0</v>
      </c>
      <c r="P188" s="204">
        <f t="shared" si="98"/>
        <v>0</v>
      </c>
      <c r="Q188" s="195">
        <f t="shared" si="80"/>
        <v>0</v>
      </c>
      <c r="R188" s="195">
        <f t="shared" si="81"/>
        <v>0</v>
      </c>
      <c r="S188" s="102">
        <f>SUM(S189:S189)</f>
        <v>0</v>
      </c>
      <c r="T188" s="102">
        <f>SUM(T189:T189)</f>
        <v>0</v>
      </c>
      <c r="U188" s="102">
        <f>SUM(U189:U189)</f>
        <v>0</v>
      </c>
      <c r="V188" s="224">
        <f t="shared" si="90"/>
        <v>0</v>
      </c>
      <c r="W188" s="61"/>
      <c r="X188" s="61"/>
      <c r="Y188" s="61"/>
      <c r="Z188" s="61"/>
      <c r="AA188" s="61"/>
      <c r="AB188" s="61"/>
    </row>
    <row r="189" spans="1:28" s="8" customFormat="1" ht="25.15" customHeight="1" outlineLevel="1" thickBot="1">
      <c r="A189" s="244" t="s">
        <v>319</v>
      </c>
      <c r="B189" s="225" t="s">
        <v>349</v>
      </c>
      <c r="C189" s="174"/>
      <c r="D189" s="146"/>
      <c r="E189" s="147"/>
      <c r="F189" s="283"/>
      <c r="G189" s="174"/>
      <c r="H189" s="129"/>
      <c r="I189" s="129"/>
      <c r="J189" s="129"/>
      <c r="K189" s="146"/>
      <c r="L189" s="147"/>
      <c r="M189" s="146"/>
      <c r="N189" s="147"/>
      <c r="O189" s="146"/>
      <c r="P189" s="147"/>
      <c r="Q189" s="195">
        <f t="shared" si="80"/>
        <v>0</v>
      </c>
      <c r="R189" s="195">
        <f t="shared" si="81"/>
        <v>0</v>
      </c>
      <c r="S189" s="129"/>
      <c r="T189" s="129"/>
      <c r="U189" s="129"/>
      <c r="V189" s="224">
        <f t="shared" si="90"/>
        <v>0</v>
      </c>
      <c r="W189" s="67"/>
      <c r="X189" s="67"/>
      <c r="Y189" s="67"/>
      <c r="Z189" s="67"/>
      <c r="AA189" s="67"/>
      <c r="AB189" s="67"/>
    </row>
    <row r="190" spans="1:28" ht="25.15" customHeight="1" thickBot="1">
      <c r="A190" s="245" t="s">
        <v>150</v>
      </c>
      <c r="B190" s="280" t="s">
        <v>93</v>
      </c>
      <c r="C190" s="170"/>
      <c r="D190" s="203">
        <f>SUM(D191:D191)</f>
        <v>0</v>
      </c>
      <c r="E190" s="204">
        <f>SUM(E191:E191)</f>
        <v>0</v>
      </c>
      <c r="F190" s="281"/>
      <c r="G190" s="282"/>
      <c r="H190" s="204">
        <f t="shared" ref="H190:P190" si="99">SUM(H191:H191)</f>
        <v>0</v>
      </c>
      <c r="I190" s="102">
        <f t="shared" si="99"/>
        <v>0</v>
      </c>
      <c r="J190" s="102">
        <f t="shared" si="99"/>
        <v>0</v>
      </c>
      <c r="K190" s="203">
        <f t="shared" si="99"/>
        <v>0</v>
      </c>
      <c r="L190" s="204">
        <f t="shared" si="99"/>
        <v>0</v>
      </c>
      <c r="M190" s="203">
        <f t="shared" si="99"/>
        <v>0</v>
      </c>
      <c r="N190" s="204">
        <f t="shared" si="99"/>
        <v>0</v>
      </c>
      <c r="O190" s="203">
        <f t="shared" si="99"/>
        <v>0</v>
      </c>
      <c r="P190" s="204">
        <f t="shared" si="99"/>
        <v>0</v>
      </c>
      <c r="Q190" s="195">
        <f t="shared" si="80"/>
        <v>0</v>
      </c>
      <c r="R190" s="195">
        <f t="shared" si="81"/>
        <v>0</v>
      </c>
      <c r="S190" s="102">
        <f>SUM(S191:S191)</f>
        <v>0</v>
      </c>
      <c r="T190" s="102">
        <f>SUM(T191:T191)</f>
        <v>0</v>
      </c>
      <c r="U190" s="102">
        <f>SUM(U191:U191)</f>
        <v>0</v>
      </c>
      <c r="V190" s="224">
        <f t="shared" si="90"/>
        <v>0</v>
      </c>
      <c r="W190" s="61"/>
      <c r="X190" s="61"/>
      <c r="Y190" s="61"/>
      <c r="Z190" s="61"/>
      <c r="AA190" s="61"/>
      <c r="AB190" s="61"/>
    </row>
    <row r="191" spans="1:28" ht="25.15" customHeight="1" outlineLevel="1" thickBot="1">
      <c r="A191" s="284" t="s">
        <v>320</v>
      </c>
      <c r="B191" s="225" t="s">
        <v>347</v>
      </c>
      <c r="C191" s="177"/>
      <c r="D191" s="285"/>
      <c r="E191" s="286"/>
      <c r="F191" s="287"/>
      <c r="G191" s="288"/>
      <c r="H191" s="178"/>
      <c r="I191" s="178"/>
      <c r="J191" s="178"/>
      <c r="K191" s="285"/>
      <c r="L191" s="286"/>
      <c r="M191" s="285"/>
      <c r="N191" s="286"/>
      <c r="O191" s="285"/>
      <c r="P191" s="286"/>
      <c r="Q191" s="195">
        <f t="shared" si="80"/>
        <v>0</v>
      </c>
      <c r="R191" s="195">
        <f t="shared" si="81"/>
        <v>0</v>
      </c>
      <c r="S191" s="178"/>
      <c r="T191" s="178"/>
      <c r="U191" s="178"/>
      <c r="V191" s="224">
        <f t="shared" si="90"/>
        <v>0</v>
      </c>
      <c r="W191" s="61"/>
      <c r="X191" s="61"/>
      <c r="Y191" s="61"/>
      <c r="Z191" s="61"/>
      <c r="AA191" s="61"/>
      <c r="AB191" s="61"/>
    </row>
    <row r="192" spans="1:28" ht="25.15" customHeight="1" thickBot="1">
      <c r="A192" s="566" t="s">
        <v>152</v>
      </c>
      <c r="B192" s="567"/>
      <c r="C192" s="289"/>
      <c r="D192" s="290"/>
      <c r="E192" s="291"/>
      <c r="F192" s="292"/>
      <c r="G192" s="289"/>
      <c r="H192" s="293"/>
      <c r="I192" s="293"/>
      <c r="J192" s="293"/>
      <c r="K192" s="290"/>
      <c r="L192" s="291"/>
      <c r="M192" s="290"/>
      <c r="N192" s="291"/>
      <c r="O192" s="290"/>
      <c r="P192" s="291"/>
      <c r="Q192" s="195">
        <f t="shared" si="80"/>
        <v>0</v>
      </c>
      <c r="R192" s="195">
        <f t="shared" si="81"/>
        <v>0</v>
      </c>
      <c r="S192" s="293"/>
      <c r="T192" s="293"/>
      <c r="U192" s="293"/>
      <c r="V192" s="294"/>
      <c r="W192" s="61"/>
      <c r="X192" s="61"/>
      <c r="Y192" s="61"/>
      <c r="Z192" s="61"/>
      <c r="AA192" s="61"/>
      <c r="AB192" s="61"/>
    </row>
    <row r="193" spans="1:28" ht="25.15" customHeight="1" thickBot="1">
      <c r="A193" s="183"/>
      <c r="B193" s="295" t="s">
        <v>153</v>
      </c>
      <c r="C193" s="296"/>
      <c r="D193" s="217"/>
      <c r="E193" s="218"/>
      <c r="F193" s="297"/>
      <c r="G193" s="296"/>
      <c r="H193" s="218"/>
      <c r="I193" s="117"/>
      <c r="J193" s="117"/>
      <c r="K193" s="217"/>
      <c r="L193" s="218"/>
      <c r="M193" s="217"/>
      <c r="N193" s="218"/>
      <c r="O193" s="217"/>
      <c r="P193" s="218"/>
      <c r="Q193" s="195">
        <f t="shared" si="80"/>
        <v>0</v>
      </c>
      <c r="R193" s="195">
        <f t="shared" si="81"/>
        <v>0</v>
      </c>
      <c r="S193" s="117"/>
      <c r="T193" s="117"/>
      <c r="U193" s="117"/>
      <c r="V193" s="298"/>
      <c r="W193" s="61"/>
      <c r="X193" s="61"/>
      <c r="Y193" s="61"/>
      <c r="Z193" s="61"/>
      <c r="AA193" s="61"/>
      <c r="AB193" s="61"/>
    </row>
    <row r="194" spans="1:28" ht="25.15" customHeight="1" thickBot="1">
      <c r="A194" s="299" t="s">
        <v>54</v>
      </c>
      <c r="B194" s="300"/>
      <c r="C194" s="174"/>
      <c r="D194" s="146"/>
      <c r="E194" s="147"/>
      <c r="F194" s="283"/>
      <c r="G194" s="174"/>
      <c r="H194" s="129"/>
      <c r="I194" s="129"/>
      <c r="J194" s="129"/>
      <c r="K194" s="146"/>
      <c r="L194" s="147"/>
      <c r="M194" s="146"/>
      <c r="N194" s="147"/>
      <c r="O194" s="146"/>
      <c r="P194" s="147"/>
      <c r="Q194" s="195">
        <f t="shared" si="80"/>
        <v>0</v>
      </c>
      <c r="R194" s="195">
        <f t="shared" si="81"/>
        <v>0</v>
      </c>
      <c r="S194" s="129"/>
      <c r="T194" s="129"/>
      <c r="U194" s="129"/>
      <c r="V194" s="301"/>
      <c r="W194" s="61"/>
      <c r="X194" s="61"/>
      <c r="Y194" s="61"/>
      <c r="Z194" s="61"/>
      <c r="AA194" s="61"/>
      <c r="AB194" s="61"/>
    </row>
    <row r="195" spans="1:28" ht="25.15" customHeight="1" thickBot="1">
      <c r="A195" s="190">
        <v>2</v>
      </c>
      <c r="B195" s="302"/>
      <c r="C195" s="192"/>
      <c r="D195" s="303"/>
      <c r="E195" s="304"/>
      <c r="F195" s="305"/>
      <c r="G195" s="192"/>
      <c r="H195" s="306"/>
      <c r="I195" s="306"/>
      <c r="J195" s="306"/>
      <c r="K195" s="303"/>
      <c r="L195" s="304"/>
      <c r="M195" s="303"/>
      <c r="N195" s="304"/>
      <c r="O195" s="303"/>
      <c r="P195" s="304"/>
      <c r="Q195" s="195">
        <f t="shared" si="80"/>
        <v>0</v>
      </c>
      <c r="R195" s="195">
        <f t="shared" si="81"/>
        <v>0</v>
      </c>
      <c r="S195" s="306"/>
      <c r="T195" s="306"/>
      <c r="U195" s="306"/>
      <c r="V195" s="307"/>
      <c r="W195" s="61"/>
      <c r="X195" s="61"/>
      <c r="Y195" s="61"/>
      <c r="Z195" s="61"/>
      <c r="AA195" s="61"/>
      <c r="AB195" s="61"/>
    </row>
    <row r="196" spans="1:28" ht="15.75" thickTop="1">
      <c r="W196" s="61"/>
      <c r="X196" s="61"/>
      <c r="Y196" s="61"/>
      <c r="Z196" s="61"/>
      <c r="AA196" s="61"/>
      <c r="AB196" s="61"/>
    </row>
    <row r="197" spans="1:28">
      <c r="W197" s="61"/>
      <c r="X197" s="61"/>
      <c r="Y197" s="61"/>
      <c r="Z197" s="61"/>
      <c r="AA197" s="61"/>
      <c r="AB197" s="61"/>
    </row>
    <row r="198" spans="1:28">
      <c r="A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61"/>
      <c r="X198" s="61"/>
      <c r="Y198" s="61"/>
      <c r="Z198" s="61"/>
      <c r="AA198" s="61"/>
      <c r="AB198" s="61"/>
    </row>
    <row r="199" spans="1:28">
      <c r="A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61"/>
      <c r="X199" s="61"/>
      <c r="Y199" s="61"/>
      <c r="Z199" s="61"/>
      <c r="AA199" s="61"/>
      <c r="AB199" s="61"/>
    </row>
    <row r="200" spans="1:28">
      <c r="W200" s="61"/>
      <c r="X200" s="61"/>
      <c r="Y200" s="61"/>
      <c r="Z200" s="61"/>
      <c r="AA200" s="61"/>
      <c r="AB200" s="61"/>
    </row>
    <row r="201" spans="1:28">
      <c r="W201" s="61"/>
      <c r="X201" s="61"/>
      <c r="Y201" s="61"/>
      <c r="Z201" s="61"/>
      <c r="AA201" s="61"/>
      <c r="AB201" s="61"/>
    </row>
    <row r="202" spans="1:28">
      <c r="A202" s="540" t="s">
        <v>208</v>
      </c>
      <c r="B202" s="540"/>
      <c r="C202" s="540"/>
      <c r="D202" s="540"/>
      <c r="E202" s="540"/>
      <c r="W202" s="61"/>
      <c r="X202" s="61"/>
      <c r="Y202" s="61"/>
      <c r="Z202" s="61"/>
      <c r="AA202" s="61"/>
      <c r="AB202" s="61"/>
    </row>
    <row r="203" spans="1:28" ht="28.9" customHeight="1">
      <c r="A203" s="540" t="s">
        <v>209</v>
      </c>
      <c r="B203" s="540"/>
      <c r="C203" s="540"/>
      <c r="D203" s="540"/>
      <c r="E203" s="540"/>
      <c r="W203" s="61"/>
      <c r="X203" s="61"/>
      <c r="Y203" s="61"/>
      <c r="Z203" s="61"/>
      <c r="AA203" s="61"/>
      <c r="AB203" s="61"/>
    </row>
    <row r="204" spans="1:28" ht="22.9" customHeight="1">
      <c r="A204" s="541" t="s">
        <v>210</v>
      </c>
      <c r="B204" s="541"/>
      <c r="C204" s="541"/>
      <c r="D204" s="541"/>
      <c r="E204" s="541"/>
      <c r="W204" s="61"/>
      <c r="X204" s="61"/>
      <c r="Y204" s="61"/>
      <c r="Z204" s="61"/>
      <c r="AA204" s="61"/>
      <c r="AB204" s="61"/>
    </row>
    <row r="205" spans="1:28" ht="18" customHeight="1">
      <c r="A205" s="540" t="s">
        <v>211</v>
      </c>
      <c r="B205" s="540"/>
      <c r="C205" s="540"/>
      <c r="D205" s="540"/>
      <c r="E205" s="540"/>
      <c r="W205" s="61"/>
      <c r="X205" s="61"/>
      <c r="Y205" s="61"/>
      <c r="Z205" s="61"/>
      <c r="AA205" s="61"/>
      <c r="AB205" s="61"/>
    </row>
    <row r="206" spans="1:28">
      <c r="A206" s="25"/>
      <c r="B206" s="25"/>
      <c r="C206" s="25"/>
      <c r="D206" s="25"/>
      <c r="E206" s="25"/>
      <c r="W206" s="61"/>
      <c r="X206" s="61"/>
      <c r="Y206" s="61"/>
      <c r="Z206" s="61"/>
      <c r="AA206" s="61"/>
      <c r="AB206" s="61"/>
    </row>
    <row r="207" spans="1:28" ht="15.75">
      <c r="A207" s="539"/>
      <c r="B207" s="539"/>
      <c r="C207" s="539"/>
      <c r="D207" s="539"/>
      <c r="E207" s="539"/>
      <c r="F207" s="539"/>
      <c r="G207" s="539"/>
      <c r="H207" s="539"/>
      <c r="I207" s="539"/>
      <c r="J207" s="539"/>
      <c r="K207" s="539"/>
      <c r="L207" s="539"/>
      <c r="M207" s="539"/>
      <c r="N207" s="539"/>
      <c r="O207" s="539"/>
      <c r="P207" s="539"/>
      <c r="Q207" s="539"/>
      <c r="R207" s="539"/>
      <c r="S207" s="539"/>
      <c r="T207" s="539"/>
      <c r="U207" s="539"/>
      <c r="V207" s="539"/>
      <c r="W207" s="61"/>
      <c r="X207" s="61"/>
      <c r="Y207" s="61"/>
      <c r="Z207" s="61"/>
      <c r="AA207" s="61"/>
      <c r="AB207" s="61"/>
    </row>
    <row r="208" spans="1:28" ht="15.75">
      <c r="A208" s="539"/>
      <c r="B208" s="539"/>
      <c r="C208" s="539"/>
      <c r="D208" s="539"/>
      <c r="E208" s="539"/>
      <c r="F208" s="539"/>
      <c r="G208" s="539"/>
      <c r="H208" s="539"/>
      <c r="I208" s="539"/>
      <c r="J208" s="539"/>
      <c r="K208" s="539"/>
      <c r="L208" s="539"/>
      <c r="M208" s="539"/>
      <c r="N208" s="539"/>
      <c r="O208" s="539"/>
      <c r="P208" s="539"/>
      <c r="Q208" s="539"/>
      <c r="R208" s="539"/>
      <c r="S208" s="539"/>
      <c r="T208" s="539"/>
      <c r="U208" s="539"/>
      <c r="V208" s="539"/>
      <c r="W208" s="61"/>
      <c r="X208" s="61"/>
      <c r="Y208" s="61"/>
      <c r="Z208" s="61"/>
      <c r="AA208" s="61"/>
      <c r="AB208" s="61"/>
    </row>
    <row r="209" spans="1:22">
      <c r="A209" s="538"/>
      <c r="B209" s="538"/>
      <c r="C209" s="538"/>
      <c r="D209" s="538"/>
      <c r="E209" s="538"/>
      <c r="F209" s="538"/>
      <c r="G209" s="538"/>
      <c r="H209" s="538"/>
      <c r="I209" s="538"/>
      <c r="J209" s="538"/>
      <c r="K209" s="538"/>
      <c r="L209" s="538"/>
      <c r="M209" s="538"/>
      <c r="N209" s="538"/>
      <c r="O209" s="538"/>
      <c r="P209" s="538"/>
      <c r="Q209" s="538"/>
      <c r="R209" s="538"/>
      <c r="S209" s="538"/>
      <c r="T209" s="538"/>
      <c r="U209" s="538"/>
      <c r="V209" s="538"/>
    </row>
    <row r="210" spans="1:22">
      <c r="A210" s="538"/>
      <c r="B210" s="538"/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8"/>
      <c r="O210" s="538"/>
      <c r="P210" s="538"/>
      <c r="Q210" s="538"/>
      <c r="R210" s="538"/>
      <c r="S210" s="538"/>
      <c r="T210" s="538"/>
      <c r="U210" s="538"/>
      <c r="V210" s="538"/>
    </row>
    <row r="211" spans="1:22">
      <c r="A211" s="538"/>
      <c r="B211" s="538"/>
      <c r="C211" s="538"/>
      <c r="D211" s="538"/>
      <c r="E211" s="538"/>
      <c r="F211" s="538"/>
      <c r="G211" s="538"/>
      <c r="H211" s="538"/>
      <c r="I211" s="538"/>
      <c r="J211" s="538"/>
      <c r="K211" s="538"/>
      <c r="L211" s="538"/>
      <c r="M211" s="538"/>
      <c r="N211" s="538"/>
      <c r="O211" s="538"/>
      <c r="P211" s="538"/>
      <c r="Q211" s="538"/>
      <c r="R211" s="538"/>
      <c r="S211" s="538"/>
      <c r="T211" s="538"/>
      <c r="U211" s="538"/>
      <c r="V211" s="538"/>
    </row>
    <row r="212" spans="1:22">
      <c r="A212" s="538"/>
      <c r="B212" s="538"/>
      <c r="C212" s="538"/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538"/>
      <c r="V212" s="538"/>
    </row>
    <row r="213" spans="1:22">
      <c r="A213" s="538"/>
      <c r="B213" s="538"/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8"/>
      <c r="P213" s="538"/>
      <c r="Q213" s="538"/>
      <c r="R213" s="538"/>
      <c r="S213" s="538"/>
      <c r="T213" s="538"/>
      <c r="U213" s="538"/>
      <c r="V213" s="538"/>
    </row>
    <row r="214" spans="1:22">
      <c r="A214" s="538"/>
      <c r="B214" s="538"/>
      <c r="C214" s="538"/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  <c r="T214" s="538"/>
      <c r="U214" s="538"/>
      <c r="V214" s="538"/>
    </row>
    <row r="215" spans="1:22">
      <c r="A215" s="538"/>
      <c r="B215" s="538"/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  <c r="T215" s="538"/>
      <c r="U215" s="538"/>
      <c r="V215" s="538"/>
    </row>
  </sheetData>
  <mergeCells count="44">
    <mergeCell ref="A210:V210"/>
    <mergeCell ref="A192:B192"/>
    <mergeCell ref="B12:B14"/>
    <mergeCell ref="H12:H13"/>
    <mergeCell ref="F12:F14"/>
    <mergeCell ref="A209:V209"/>
    <mergeCell ref="C12:C13"/>
    <mergeCell ref="A202:E202"/>
    <mergeCell ref="A208:V208"/>
    <mergeCell ref="A207:V207"/>
    <mergeCell ref="A203:E203"/>
    <mergeCell ref="A204:E204"/>
    <mergeCell ref="A205:E205"/>
    <mergeCell ref="J12:J13"/>
    <mergeCell ref="A215:V215"/>
    <mergeCell ref="A211:V211"/>
    <mergeCell ref="A212:V212"/>
    <mergeCell ref="A213:V213"/>
    <mergeCell ref="A214:V214"/>
    <mergeCell ref="R9:V9"/>
    <mergeCell ref="A9:H9"/>
    <mergeCell ref="A11:G11"/>
    <mergeCell ref="K12:R12"/>
    <mergeCell ref="I12:I13"/>
    <mergeCell ref="S12:V12"/>
    <mergeCell ref="K13:L13"/>
    <mergeCell ref="O13:P13"/>
    <mergeCell ref="R10:V10"/>
    <mergeCell ref="D12:E13"/>
    <mergeCell ref="A12:A14"/>
    <mergeCell ref="Q13:R13"/>
    <mergeCell ref="G12:G14"/>
    <mergeCell ref="M13:N13"/>
    <mergeCell ref="S11:V11"/>
    <mergeCell ref="A10:H10"/>
    <mergeCell ref="R8:V8"/>
    <mergeCell ref="S1:V1"/>
    <mergeCell ref="S2:V2"/>
    <mergeCell ref="S3:V3"/>
    <mergeCell ref="A6:V6"/>
    <mergeCell ref="A4:V4"/>
    <mergeCell ref="A7:V7"/>
    <mergeCell ref="A8:H8"/>
    <mergeCell ref="A5:R5"/>
  </mergeCells>
  <phoneticPr fontId="0" type="noConversion"/>
  <pageMargins left="0.70866141732283472" right="0.39370078740157483" top="0.78740157480314965" bottom="0.39370078740157483" header="0.31496062992125984" footer="0.31496062992125984"/>
  <pageSetup paperSize="8" scale="72" fitToHeight="0" orientation="landscape" r:id="rId1"/>
  <ignoredErrors>
    <ignoredError sqref="A18 A122 A118 A120 A128 A168 A170 A172 A182 A180 A178 A176 A174" twoDigitTextYear="1"/>
    <ignoredError sqref="A19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3"/>
  <sheetViews>
    <sheetView topLeftCell="P5" zoomScale="150" workbookViewId="0">
      <selection activeCell="A16" sqref="A16"/>
    </sheetView>
  </sheetViews>
  <sheetFormatPr defaultColWidth="9.140625" defaultRowHeight="15"/>
  <cols>
    <col min="1" max="1" width="9.42578125" style="11" customWidth="1"/>
    <col min="2" max="2" width="48.7109375" style="20" customWidth="1"/>
    <col min="3" max="3" width="8" style="1" customWidth="1"/>
    <col min="4" max="4" width="7.85546875" style="1" customWidth="1"/>
    <col min="5" max="5" width="7.42578125" style="1" customWidth="1"/>
    <col min="6" max="6" width="6.85546875" style="1" customWidth="1"/>
    <col min="7" max="7" width="8" style="1" customWidth="1"/>
    <col min="8" max="8" width="7.42578125" style="1" customWidth="1"/>
    <col min="9" max="9" width="6.85546875" style="1" customWidth="1"/>
    <col min="10" max="10" width="7.42578125" style="1" customWidth="1"/>
    <col min="11" max="11" width="7.42578125" style="11" customWidth="1"/>
    <col min="12" max="12" width="8.5703125" style="11" customWidth="1"/>
    <col min="13" max="14" width="6.5703125" style="1" customWidth="1"/>
    <col min="15" max="15" width="8" style="1" customWidth="1"/>
    <col min="16" max="16" width="6.28515625" style="1" customWidth="1"/>
    <col min="17" max="17" width="8.28515625" style="1" customWidth="1"/>
    <col min="18" max="18" width="7.42578125" style="1" customWidth="1"/>
    <col min="19" max="19" width="12.5703125" style="1" customWidth="1"/>
    <col min="20" max="20" width="13.42578125" style="11" customWidth="1"/>
    <col min="21" max="21" width="8" style="1" customWidth="1"/>
    <col min="22" max="22" width="6.5703125" style="1" customWidth="1"/>
    <col min="23" max="23" width="6.140625" style="1" customWidth="1"/>
    <col min="24" max="24" width="7.42578125" style="1" customWidth="1"/>
    <col min="25" max="25" width="8.28515625" style="1" customWidth="1"/>
    <col min="26" max="16384" width="9.140625" style="1"/>
  </cols>
  <sheetData>
    <row r="1" spans="1:25">
      <c r="R1" s="536" t="s">
        <v>159</v>
      </c>
      <c r="S1" s="536"/>
      <c r="T1" s="536"/>
      <c r="U1" s="536"/>
      <c r="V1" s="536"/>
      <c r="W1" s="536"/>
      <c r="X1" s="536"/>
      <c r="Y1" s="536"/>
    </row>
    <row r="2" spans="1:25">
      <c r="R2" s="536" t="s">
        <v>33</v>
      </c>
      <c r="S2" s="536"/>
      <c r="T2" s="536"/>
      <c r="U2" s="536"/>
      <c r="V2" s="536"/>
      <c r="W2" s="536"/>
      <c r="X2" s="536"/>
      <c r="Y2" s="536"/>
    </row>
    <row r="3" spans="1:25">
      <c r="R3" s="536" t="s">
        <v>35</v>
      </c>
      <c r="S3" s="536"/>
      <c r="T3" s="536"/>
      <c r="U3" s="536"/>
      <c r="V3" s="536"/>
      <c r="W3" s="536"/>
      <c r="X3" s="536"/>
      <c r="Y3" s="536"/>
    </row>
    <row r="4" spans="1:25">
      <c r="A4" s="75"/>
      <c r="B4" s="72"/>
      <c r="K4" s="75"/>
      <c r="L4" s="75"/>
      <c r="R4" s="73"/>
      <c r="S4" s="73"/>
      <c r="T4" s="73"/>
      <c r="U4" s="73"/>
      <c r="V4" s="73"/>
      <c r="W4" s="73"/>
      <c r="X4" s="73"/>
      <c r="Y4" s="73"/>
    </row>
    <row r="5" spans="1:25" ht="20.25">
      <c r="A5" s="537" t="s">
        <v>350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</row>
    <row r="6" spans="1:25" ht="34.15" customHeight="1">
      <c r="A6" s="74"/>
      <c r="B6" s="74"/>
      <c r="C6" s="74"/>
      <c r="D6" s="74"/>
      <c r="E6" s="74"/>
      <c r="F6" s="74"/>
      <c r="G6" s="74"/>
      <c r="H6" s="586"/>
      <c r="I6" s="586"/>
      <c r="J6" s="586"/>
      <c r="K6" s="586"/>
      <c r="L6" s="586"/>
      <c r="M6" s="586"/>
      <c r="N6" s="586"/>
      <c r="O6" s="586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8.75">
      <c r="A7" s="535" t="s">
        <v>158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</row>
    <row r="8" spans="1:25" ht="18.75">
      <c r="A8" s="535" t="s">
        <v>410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</row>
    <row r="9" spans="1:25" ht="18" customHeight="1">
      <c r="A9" s="534" t="s">
        <v>34</v>
      </c>
      <c r="B9" s="534"/>
      <c r="C9" s="534"/>
      <c r="D9" s="534"/>
      <c r="E9" s="534"/>
      <c r="F9" s="534"/>
      <c r="G9" s="534"/>
      <c r="H9" s="534"/>
      <c r="R9" s="555" t="s">
        <v>34</v>
      </c>
      <c r="S9" s="555"/>
      <c r="T9" s="555"/>
      <c r="U9" s="555"/>
      <c r="V9" s="555"/>
      <c r="W9" s="555"/>
      <c r="X9" s="555"/>
      <c r="Y9" s="555"/>
    </row>
    <row r="10" spans="1:25" ht="18" customHeight="1">
      <c r="A10" s="534" t="s">
        <v>155</v>
      </c>
      <c r="B10" s="534"/>
      <c r="C10" s="534"/>
      <c r="D10" s="534"/>
      <c r="E10" s="534"/>
      <c r="F10" s="534"/>
      <c r="G10" s="534"/>
      <c r="H10" s="534"/>
      <c r="R10" s="555" t="s">
        <v>378</v>
      </c>
      <c r="S10" s="555"/>
      <c r="T10" s="555"/>
      <c r="U10" s="555"/>
      <c r="V10" s="555"/>
      <c r="W10" s="555"/>
      <c r="X10" s="555"/>
      <c r="Y10" s="555"/>
    </row>
    <row r="11" spans="1:25" ht="18" customHeight="1">
      <c r="A11" s="534" t="s">
        <v>451</v>
      </c>
      <c r="B11" s="534"/>
      <c r="C11" s="534"/>
      <c r="D11" s="534"/>
      <c r="E11" s="534"/>
      <c r="F11" s="534"/>
      <c r="G11" s="534"/>
      <c r="H11" s="534"/>
      <c r="L11" s="69"/>
      <c r="M11" s="381"/>
      <c r="N11" s="76"/>
      <c r="P11" s="312"/>
      <c r="R11" s="555" t="s">
        <v>377</v>
      </c>
      <c r="S11" s="555"/>
      <c r="T11" s="555"/>
      <c r="U11" s="555"/>
      <c r="V11" s="555"/>
      <c r="W11" s="555"/>
      <c r="X11" s="555"/>
      <c r="Y11" s="555"/>
    </row>
    <row r="12" spans="1:25" ht="15.75" thickBot="1">
      <c r="A12" s="565"/>
      <c r="B12" s="565"/>
      <c r="C12" s="565"/>
      <c r="D12" s="565"/>
      <c r="E12" s="565"/>
      <c r="F12" s="565"/>
      <c r="G12" s="565"/>
      <c r="J12" s="312"/>
      <c r="M12" s="76"/>
      <c r="O12" s="312"/>
      <c r="T12" s="69"/>
      <c r="X12" s="565"/>
      <c r="Y12" s="565"/>
    </row>
    <row r="13" spans="1:25" ht="16.5" thickTop="1" thickBot="1">
      <c r="A13" s="580" t="s">
        <v>160</v>
      </c>
      <c r="B13" s="583" t="s">
        <v>161</v>
      </c>
      <c r="C13" s="575" t="s">
        <v>162</v>
      </c>
      <c r="D13" s="571"/>
      <c r="E13" s="571"/>
      <c r="F13" s="571"/>
      <c r="G13" s="571"/>
      <c r="H13" s="571"/>
      <c r="I13" s="571"/>
      <c r="J13" s="571"/>
      <c r="K13" s="576"/>
      <c r="L13" s="575" t="s">
        <v>165</v>
      </c>
      <c r="M13" s="571"/>
      <c r="N13" s="571"/>
      <c r="O13" s="571"/>
      <c r="P13" s="576"/>
      <c r="Q13" s="571" t="s">
        <v>166</v>
      </c>
      <c r="R13" s="571"/>
      <c r="S13" s="571"/>
      <c r="T13" s="571"/>
      <c r="U13" s="571"/>
      <c r="V13" s="571"/>
      <c r="W13" s="571"/>
      <c r="X13" s="571"/>
      <c r="Y13" s="572"/>
    </row>
    <row r="14" spans="1:25" ht="15.75" thickBot="1">
      <c r="A14" s="581"/>
      <c r="B14" s="584"/>
      <c r="C14" s="569" t="s">
        <v>163</v>
      </c>
      <c r="D14" s="569"/>
      <c r="E14" s="569"/>
      <c r="F14" s="569"/>
      <c r="G14" s="569" t="s">
        <v>164</v>
      </c>
      <c r="H14" s="569"/>
      <c r="I14" s="569"/>
      <c r="J14" s="569"/>
      <c r="K14" s="569"/>
      <c r="L14" s="577"/>
      <c r="M14" s="578"/>
      <c r="N14" s="578"/>
      <c r="O14" s="578"/>
      <c r="P14" s="579"/>
      <c r="Q14" s="569" t="s">
        <v>163</v>
      </c>
      <c r="R14" s="569"/>
      <c r="S14" s="569"/>
      <c r="T14" s="569"/>
      <c r="U14" s="569" t="s">
        <v>164</v>
      </c>
      <c r="V14" s="569"/>
      <c r="W14" s="569"/>
      <c r="X14" s="569"/>
      <c r="Y14" s="570"/>
    </row>
    <row r="15" spans="1:25" ht="49.5" thickBot="1">
      <c r="A15" s="582"/>
      <c r="B15" s="585"/>
      <c r="C15" s="390" t="s">
        <v>167</v>
      </c>
      <c r="D15" s="390" t="s">
        <v>168</v>
      </c>
      <c r="E15" s="390" t="s">
        <v>169</v>
      </c>
      <c r="F15" s="390" t="s">
        <v>170</v>
      </c>
      <c r="G15" s="390" t="s">
        <v>167</v>
      </c>
      <c r="H15" s="390" t="s">
        <v>168</v>
      </c>
      <c r="I15" s="390" t="s">
        <v>171</v>
      </c>
      <c r="J15" s="390" t="s">
        <v>172</v>
      </c>
      <c r="K15" s="390" t="s">
        <v>173</v>
      </c>
      <c r="L15" s="390" t="s">
        <v>174</v>
      </c>
      <c r="M15" s="390" t="s">
        <v>175</v>
      </c>
      <c r="N15" s="390" t="s">
        <v>176</v>
      </c>
      <c r="O15" s="390" t="s">
        <v>177</v>
      </c>
      <c r="P15" s="390" t="s">
        <v>178</v>
      </c>
      <c r="Q15" s="390" t="s">
        <v>167</v>
      </c>
      <c r="R15" s="390" t="s">
        <v>168</v>
      </c>
      <c r="S15" s="390" t="s">
        <v>169</v>
      </c>
      <c r="T15" s="390" t="s">
        <v>170</v>
      </c>
      <c r="U15" s="390" t="s">
        <v>167</v>
      </c>
      <c r="V15" s="390" t="s">
        <v>168</v>
      </c>
      <c r="W15" s="390" t="s">
        <v>171</v>
      </c>
      <c r="X15" s="390" t="s">
        <v>172</v>
      </c>
      <c r="Y15" s="391" t="s">
        <v>173</v>
      </c>
    </row>
    <row r="16" spans="1:25" ht="27.6" customHeight="1">
      <c r="A16" s="427"/>
      <c r="B16" s="428" t="str">
        <f>'Приложение 1.1'!B15:B191</f>
        <v>Техническое перевооружение и реконструкция, в т.ч.</v>
      </c>
      <c r="C16" s="429"/>
      <c r="D16" s="430"/>
      <c r="E16" s="430"/>
      <c r="F16" s="431">
        <f>SUM(F17,F127)</f>
        <v>10.029999999999999</v>
      </c>
      <c r="G16" s="430"/>
      <c r="H16" s="430"/>
      <c r="I16" s="430"/>
      <c r="J16" s="430"/>
      <c r="K16" s="431">
        <f>SUM(K17,K127)</f>
        <v>9.6</v>
      </c>
      <c r="L16" s="431">
        <f t="shared" ref="L16:L40" si="0">SUM(M16:P16)</f>
        <v>195.66199999999995</v>
      </c>
      <c r="M16" s="431">
        <f>SUM(M17,M127)</f>
        <v>0</v>
      </c>
      <c r="N16" s="431">
        <f>SUM(N17,N127)</f>
        <v>66.669999999999987</v>
      </c>
      <c r="O16" s="431">
        <f>SUM(O17,O127)</f>
        <v>86.526999999999973</v>
      </c>
      <c r="P16" s="431">
        <f>SUM(P17,P127)</f>
        <v>42.465000000000003</v>
      </c>
      <c r="Q16" s="430"/>
      <c r="R16" s="430"/>
      <c r="S16" s="430"/>
      <c r="T16" s="431">
        <f>SUM(T17,T127)</f>
        <v>10.68</v>
      </c>
      <c r="U16" s="432">
        <f>'Приложение 1.1'!G15</f>
        <v>0</v>
      </c>
      <c r="V16" s="430"/>
      <c r="W16" s="430"/>
      <c r="X16" s="430"/>
      <c r="Y16" s="431">
        <f>SUM(Y17,Y127)</f>
        <v>12.18</v>
      </c>
    </row>
    <row r="17" spans="1:25">
      <c r="A17" s="433">
        <f>'Приложение 1.1'!A16</f>
        <v>1</v>
      </c>
      <c r="B17" s="434" t="str">
        <f>'Приложение 1.1'!B16</f>
        <v>Техническое перевооружение и реконструкция, в т.ч.</v>
      </c>
      <c r="C17" s="435"/>
      <c r="D17" s="436"/>
      <c r="E17" s="436"/>
      <c r="F17" s="437">
        <f>SUM(F18,F72,F74,F76,F78,F80,F82,F125)</f>
        <v>9.7099999999999991</v>
      </c>
      <c r="G17" s="436"/>
      <c r="H17" s="436"/>
      <c r="I17" s="436"/>
      <c r="J17" s="436"/>
      <c r="K17" s="437">
        <f>SUM(K18,K72,K74,K76,K78,K80,K82,K125)</f>
        <v>9.6</v>
      </c>
      <c r="L17" s="437">
        <f t="shared" si="0"/>
        <v>164.10199999999998</v>
      </c>
      <c r="M17" s="437">
        <f>SUM(M18,M72,M74,M76,M78,M80,M82,M125)</f>
        <v>0</v>
      </c>
      <c r="N17" s="437">
        <f>SUM(N18,N72,N74,N76,N78,N80,N82,N125)</f>
        <v>54.439999999999991</v>
      </c>
      <c r="O17" s="437">
        <f>SUM(O18,O72,O74,O76,O78,O80,O82,O125)</f>
        <v>69.946999999999974</v>
      </c>
      <c r="P17" s="437">
        <f>SUM(P18,P72,P74,P76,P78,P80,P82,P125)</f>
        <v>39.715000000000003</v>
      </c>
      <c r="Q17" s="436"/>
      <c r="R17" s="436"/>
      <c r="S17" s="436"/>
      <c r="T17" s="437">
        <f>'Приложение 1.1'!D16</f>
        <v>10.43</v>
      </c>
      <c r="U17" s="438">
        <f>'Приложение 1.1'!G16</f>
        <v>0</v>
      </c>
      <c r="V17" s="436"/>
      <c r="W17" s="436"/>
      <c r="X17" s="436"/>
      <c r="Y17" s="439">
        <f>'Приложение 1.1'!E16</f>
        <v>9.6</v>
      </c>
    </row>
    <row r="18" spans="1:25" ht="31.9" customHeight="1">
      <c r="A18" s="433" t="str">
        <f>'Приложение 1.1'!A17</f>
        <v>1.1</v>
      </c>
      <c r="B18" s="434" t="str">
        <f>'Приложение 1.1'!B17</f>
        <v>Энергосбережение и повышение энергитической эффективности, в т.ч.</v>
      </c>
      <c r="C18" s="435"/>
      <c r="D18" s="435"/>
      <c r="E18" s="435"/>
      <c r="F18" s="440">
        <f>SUM(F19,)</f>
        <v>9.7099999999999991</v>
      </c>
      <c r="G18" s="435"/>
      <c r="H18" s="435"/>
      <c r="I18" s="435"/>
      <c r="J18" s="435"/>
      <c r="K18" s="440">
        <f>SUM(K19,)</f>
        <v>9.6</v>
      </c>
      <c r="L18" s="440">
        <f t="shared" si="0"/>
        <v>139.32999999999996</v>
      </c>
      <c r="M18" s="440">
        <f>SUM(M19,)</f>
        <v>0</v>
      </c>
      <c r="N18" s="440">
        <f>SUM(N19,)</f>
        <v>54.349999999999987</v>
      </c>
      <c r="O18" s="440">
        <f>SUM(O19,)</f>
        <v>61.679999999999971</v>
      </c>
      <c r="P18" s="440">
        <f>SUM(P19,)</f>
        <v>23.300000000000004</v>
      </c>
      <c r="Q18" s="435"/>
      <c r="R18" s="435"/>
      <c r="S18" s="435"/>
      <c r="T18" s="440">
        <f>'Приложение 1.1'!D17</f>
        <v>10.43</v>
      </c>
      <c r="U18" s="441">
        <f>'Приложение 1.1'!G17</f>
        <v>0</v>
      </c>
      <c r="V18" s="435"/>
      <c r="W18" s="435"/>
      <c r="X18" s="435"/>
      <c r="Y18" s="442">
        <f>'Приложение 1.1'!E17</f>
        <v>9.6</v>
      </c>
    </row>
    <row r="19" spans="1:25">
      <c r="A19" s="433" t="str">
        <f>'Приложение 1.1'!A18</f>
        <v>1.1.1</v>
      </c>
      <c r="B19" s="434" t="str">
        <f>'Приложение 1.1'!B18</f>
        <v>Электросетевые объекты, в т.ч.</v>
      </c>
      <c r="C19" s="435"/>
      <c r="D19" s="435"/>
      <c r="E19" s="435"/>
      <c r="F19" s="440">
        <f>SUM(F20,F40)</f>
        <v>9.7099999999999991</v>
      </c>
      <c r="G19" s="435"/>
      <c r="H19" s="435"/>
      <c r="I19" s="435"/>
      <c r="J19" s="435"/>
      <c r="K19" s="440">
        <f>SUM(K20,K40)</f>
        <v>9.6</v>
      </c>
      <c r="L19" s="440">
        <f t="shared" si="0"/>
        <v>139.32999999999996</v>
      </c>
      <c r="M19" s="440">
        <f>SUM(M20,M40)</f>
        <v>0</v>
      </c>
      <c r="N19" s="440">
        <f>SUM(N20,N40)</f>
        <v>54.349999999999987</v>
      </c>
      <c r="O19" s="440">
        <f>SUM(O20,O40)</f>
        <v>61.679999999999971</v>
      </c>
      <c r="P19" s="440">
        <f>SUM(P20,P40)</f>
        <v>23.300000000000004</v>
      </c>
      <c r="Q19" s="435"/>
      <c r="R19" s="435"/>
      <c r="S19" s="435"/>
      <c r="T19" s="440">
        <f>'Приложение 1.1'!D18</f>
        <v>10.43</v>
      </c>
      <c r="U19" s="441">
        <f>'Приложение 1.1'!G18</f>
        <v>0</v>
      </c>
      <c r="V19" s="435"/>
      <c r="W19" s="435"/>
      <c r="X19" s="435"/>
      <c r="Y19" s="442">
        <f>'Приложение 1.1'!E18</f>
        <v>9.6</v>
      </c>
    </row>
    <row r="20" spans="1:25">
      <c r="A20" s="433" t="str">
        <f>'Приложение 1.1'!A19</f>
        <v>1.1.1.1</v>
      </c>
      <c r="B20" s="434" t="str">
        <f>'Приложение 1.1'!B19</f>
        <v>Электрические линии, в т.ч.</v>
      </c>
      <c r="C20" s="435"/>
      <c r="D20" s="435"/>
      <c r="E20" s="435"/>
      <c r="F20" s="440">
        <f>SUM(F21,F30,)</f>
        <v>0</v>
      </c>
      <c r="G20" s="435"/>
      <c r="H20" s="435"/>
      <c r="I20" s="435"/>
      <c r="J20" s="435"/>
      <c r="K20" s="440">
        <f>SUM(K21,K30,)</f>
        <v>9.6</v>
      </c>
      <c r="L20" s="440">
        <f t="shared" si="0"/>
        <v>44.599999999999994</v>
      </c>
      <c r="M20" s="440">
        <f>SUM(M21,M30,)</f>
        <v>0</v>
      </c>
      <c r="N20" s="440">
        <f>SUM(N21,N30,)</f>
        <v>15.96</v>
      </c>
      <c r="O20" s="440">
        <f>SUM(O21,O30,)</f>
        <v>13.62</v>
      </c>
      <c r="P20" s="440">
        <f>SUM(P21,P30,)</f>
        <v>15.02</v>
      </c>
      <c r="Q20" s="435"/>
      <c r="R20" s="435"/>
      <c r="S20" s="435"/>
      <c r="T20" s="440">
        <f>'Приложение 1.1'!D19</f>
        <v>0</v>
      </c>
      <c r="U20" s="441">
        <f>'Приложение 1.1'!G19</f>
        <v>0</v>
      </c>
      <c r="V20" s="435"/>
      <c r="W20" s="435"/>
      <c r="X20" s="435"/>
      <c r="Y20" s="442">
        <f>'Приложение 1.1'!E19</f>
        <v>9.6</v>
      </c>
    </row>
    <row r="21" spans="1:25">
      <c r="A21" s="114" t="str">
        <f>'Приложение 1.1'!A20</f>
        <v>1.1.1.1.1</v>
      </c>
      <c r="B21" s="115" t="str">
        <f>'Приложение 1.1'!B20</f>
        <v>Воздушные линии, в т.ч.</v>
      </c>
      <c r="C21" s="116"/>
      <c r="D21" s="116"/>
      <c r="E21" s="116"/>
      <c r="F21" s="117">
        <f>SUM(F22,F24,F26,F28)</f>
        <v>0</v>
      </c>
      <c r="G21" s="116"/>
      <c r="H21" s="116"/>
      <c r="I21" s="116"/>
      <c r="J21" s="116"/>
      <c r="K21" s="117">
        <f>SUM(K22,K24,K26,K28)</f>
        <v>0</v>
      </c>
      <c r="L21" s="117">
        <f t="shared" si="0"/>
        <v>0</v>
      </c>
      <c r="M21" s="117">
        <f>SUM(M22,M24,M26,M28)</f>
        <v>0</v>
      </c>
      <c r="N21" s="117">
        <f>SUM(N22,N24,N26,N28)</f>
        <v>0</v>
      </c>
      <c r="O21" s="117">
        <f>SUM(O22,O24,O26,O28)</f>
        <v>0</v>
      </c>
      <c r="P21" s="117">
        <f>SUM(P22,P24,P26,P28)</f>
        <v>0</v>
      </c>
      <c r="Q21" s="116"/>
      <c r="R21" s="116"/>
      <c r="S21" s="116"/>
      <c r="T21" s="117">
        <f>'Приложение 1.1'!D20</f>
        <v>0</v>
      </c>
      <c r="U21" s="118">
        <f>'Приложение 1.1'!G20</f>
        <v>0</v>
      </c>
      <c r="V21" s="116"/>
      <c r="W21" s="116"/>
      <c r="X21" s="116"/>
      <c r="Y21" s="119">
        <f>'Приложение 1.1'!E20</f>
        <v>0</v>
      </c>
    </row>
    <row r="22" spans="1:25">
      <c r="A22" s="120" t="str">
        <f>'Приложение 1.1'!A21</f>
        <v>1.1.1.1.1.1</v>
      </c>
      <c r="B22" s="121" t="str">
        <f>'Приложение 1.1'!B21</f>
        <v>ВЛЭП 110-220 кВ (ВН)</v>
      </c>
      <c r="C22" s="122"/>
      <c r="D22" s="122"/>
      <c r="E22" s="122"/>
      <c r="F22" s="123">
        <f>SUM(F23:F23)</f>
        <v>0</v>
      </c>
      <c r="G22" s="122"/>
      <c r="H22" s="122"/>
      <c r="I22" s="122"/>
      <c r="J22" s="122"/>
      <c r="K22" s="123">
        <f>SUM(K23:K23)</f>
        <v>0</v>
      </c>
      <c r="L22" s="123">
        <f t="shared" si="0"/>
        <v>0</v>
      </c>
      <c r="M22" s="123">
        <f>SUM(M23:M23)</f>
        <v>0</v>
      </c>
      <c r="N22" s="123">
        <f>SUM(N23:N23)</f>
        <v>0</v>
      </c>
      <c r="O22" s="123">
        <f>SUM(O23:O23)</f>
        <v>0</v>
      </c>
      <c r="P22" s="123">
        <f>SUM(P23:P23)</f>
        <v>0</v>
      </c>
      <c r="Q22" s="122"/>
      <c r="R22" s="122"/>
      <c r="S22" s="122"/>
      <c r="T22" s="123">
        <f>'Приложение 1.1'!D21</f>
        <v>0</v>
      </c>
      <c r="U22" s="124">
        <f>'Приложение 1.1'!G21</f>
        <v>0</v>
      </c>
      <c r="V22" s="122"/>
      <c r="W22" s="122"/>
      <c r="X22" s="122"/>
      <c r="Y22" s="125">
        <f>'Приложение 1.1'!E21</f>
        <v>0</v>
      </c>
    </row>
    <row r="23" spans="1:25" ht="23.25">
      <c r="A23" s="126" t="str">
        <f>'Приложение 1.1'!A22</f>
        <v>1.1.1.1.1.1.1.1</v>
      </c>
      <c r="B23" s="127" t="str">
        <f>'Приложение 1.1'!B22</f>
        <v xml:space="preserve">Объект 1 </v>
      </c>
      <c r="C23" s="128"/>
      <c r="D23" s="128"/>
      <c r="E23" s="128"/>
      <c r="F23" s="129"/>
      <c r="G23" s="128"/>
      <c r="H23" s="128"/>
      <c r="I23" s="128"/>
      <c r="J23" s="128"/>
      <c r="K23" s="129"/>
      <c r="L23" s="129">
        <f t="shared" si="0"/>
        <v>0</v>
      </c>
      <c r="M23" s="129"/>
      <c r="N23" s="129"/>
      <c r="O23" s="129"/>
      <c r="P23" s="129"/>
      <c r="Q23" s="128"/>
      <c r="R23" s="128"/>
      <c r="S23" s="128"/>
      <c r="T23" s="129">
        <f>'Приложение 1.1'!D22</f>
        <v>0</v>
      </c>
      <c r="U23" s="130">
        <f>'Приложение 1.1'!G22</f>
        <v>0</v>
      </c>
      <c r="V23" s="128"/>
      <c r="W23" s="128"/>
      <c r="X23" s="128"/>
      <c r="Y23" s="131">
        <f>'Приложение 1.1'!E22</f>
        <v>0</v>
      </c>
    </row>
    <row r="24" spans="1:25">
      <c r="A24" s="120" t="str">
        <f>'Приложение 1.1'!A23</f>
        <v>1.1.1.1.1.2</v>
      </c>
      <c r="B24" s="121" t="str">
        <f>'Приложение 1.1'!B23</f>
        <v>ВЛЭП 35 кВ (СН1)</v>
      </c>
      <c r="C24" s="122"/>
      <c r="D24" s="122"/>
      <c r="E24" s="122"/>
      <c r="F24" s="123">
        <f>SUM(F25:F25)</f>
        <v>0</v>
      </c>
      <c r="G24" s="122"/>
      <c r="H24" s="122"/>
      <c r="I24" s="122"/>
      <c r="J24" s="122"/>
      <c r="K24" s="123">
        <f>SUM(K25:K25)</f>
        <v>0</v>
      </c>
      <c r="L24" s="123">
        <f t="shared" si="0"/>
        <v>0</v>
      </c>
      <c r="M24" s="123">
        <f>SUM(M25:M25)</f>
        <v>0</v>
      </c>
      <c r="N24" s="123">
        <f>SUM(N25:N25)</f>
        <v>0</v>
      </c>
      <c r="O24" s="123">
        <f>SUM(O25:O25)</f>
        <v>0</v>
      </c>
      <c r="P24" s="123">
        <f>SUM(P25:P25)</f>
        <v>0</v>
      </c>
      <c r="Q24" s="122"/>
      <c r="R24" s="122"/>
      <c r="S24" s="122"/>
      <c r="T24" s="123">
        <f>'Приложение 1.1'!D23</f>
        <v>0</v>
      </c>
      <c r="U24" s="124">
        <f>'Приложение 1.1'!G23</f>
        <v>0</v>
      </c>
      <c r="V24" s="122"/>
      <c r="W24" s="122"/>
      <c r="X24" s="122"/>
      <c r="Y24" s="125">
        <f>'Приложение 1.1'!E23</f>
        <v>0</v>
      </c>
    </row>
    <row r="25" spans="1:25" ht="23.25">
      <c r="A25" s="126" t="str">
        <f>'Приложение 1.1'!A24</f>
        <v>1.1.1.1.1.2.1.1</v>
      </c>
      <c r="B25" s="127" t="str">
        <f>'Приложение 1.1'!B24</f>
        <v xml:space="preserve">Объект 1 </v>
      </c>
      <c r="C25" s="128"/>
      <c r="D25" s="128"/>
      <c r="E25" s="128"/>
      <c r="F25" s="129"/>
      <c r="G25" s="128"/>
      <c r="H25" s="128"/>
      <c r="I25" s="128"/>
      <c r="J25" s="128"/>
      <c r="K25" s="129"/>
      <c r="L25" s="129">
        <f t="shared" si="0"/>
        <v>0</v>
      </c>
      <c r="M25" s="129"/>
      <c r="N25" s="129"/>
      <c r="O25" s="129"/>
      <c r="P25" s="129"/>
      <c r="Q25" s="128"/>
      <c r="R25" s="128"/>
      <c r="S25" s="128"/>
      <c r="T25" s="129">
        <f>'Приложение 1.1'!D24</f>
        <v>0</v>
      </c>
      <c r="U25" s="130">
        <f>'Приложение 1.1'!G24</f>
        <v>0</v>
      </c>
      <c r="V25" s="128"/>
      <c r="W25" s="128"/>
      <c r="X25" s="128"/>
      <c r="Y25" s="131">
        <f>'Приложение 1.1'!E24</f>
        <v>0</v>
      </c>
    </row>
    <row r="26" spans="1:25">
      <c r="A26" s="120" t="str">
        <f>'Приложение 1.1'!A25</f>
        <v>1.1.1.1.1.3</v>
      </c>
      <c r="B26" s="121" t="str">
        <f>'Приложение 1.1'!B25</f>
        <v>ВЛЭП 1-20 кВ (СН2)</v>
      </c>
      <c r="C26" s="122"/>
      <c r="D26" s="122"/>
      <c r="E26" s="122"/>
      <c r="F26" s="123">
        <f>SUM(F27:F27)</f>
        <v>0</v>
      </c>
      <c r="G26" s="122"/>
      <c r="H26" s="122"/>
      <c r="I26" s="122"/>
      <c r="J26" s="122"/>
      <c r="K26" s="123">
        <f>SUM(K27:K27)</f>
        <v>0</v>
      </c>
      <c r="L26" s="123">
        <f t="shared" si="0"/>
        <v>0</v>
      </c>
      <c r="M26" s="123">
        <f>SUM(M27:M27)</f>
        <v>0</v>
      </c>
      <c r="N26" s="123">
        <f>SUM(N27:N27)</f>
        <v>0</v>
      </c>
      <c r="O26" s="123">
        <f>SUM(O27:O27)</f>
        <v>0</v>
      </c>
      <c r="P26" s="123">
        <f>SUM(P27:P27)</f>
        <v>0</v>
      </c>
      <c r="Q26" s="122"/>
      <c r="R26" s="122"/>
      <c r="S26" s="122"/>
      <c r="T26" s="123">
        <f>'Приложение 1.1'!D25</f>
        <v>0</v>
      </c>
      <c r="U26" s="124">
        <f>'Приложение 1.1'!G25</f>
        <v>0</v>
      </c>
      <c r="V26" s="122"/>
      <c r="W26" s="122"/>
      <c r="X26" s="122"/>
      <c r="Y26" s="125">
        <f>'Приложение 1.1'!E25</f>
        <v>0</v>
      </c>
    </row>
    <row r="27" spans="1:25" ht="23.25">
      <c r="A27" s="126" t="str">
        <f>'Приложение 1.1'!A26</f>
        <v>1.1.1.1.1.3.1.1</v>
      </c>
      <c r="B27" s="127" t="str">
        <f>'Приложение 1.1'!B26</f>
        <v xml:space="preserve">Объект 1 </v>
      </c>
      <c r="C27" s="128"/>
      <c r="D27" s="128"/>
      <c r="E27" s="128"/>
      <c r="F27" s="129"/>
      <c r="G27" s="128"/>
      <c r="H27" s="128"/>
      <c r="I27" s="128"/>
      <c r="J27" s="128"/>
      <c r="K27" s="129"/>
      <c r="L27" s="129">
        <f t="shared" si="0"/>
        <v>0</v>
      </c>
      <c r="M27" s="129"/>
      <c r="N27" s="129"/>
      <c r="O27" s="129"/>
      <c r="P27" s="129"/>
      <c r="Q27" s="128"/>
      <c r="R27" s="128"/>
      <c r="S27" s="128"/>
      <c r="T27" s="129">
        <f>'Приложение 1.1'!D26</f>
        <v>0</v>
      </c>
      <c r="U27" s="130">
        <f>'Приложение 1.1'!G26</f>
        <v>0</v>
      </c>
      <c r="V27" s="128"/>
      <c r="W27" s="128"/>
      <c r="X27" s="128"/>
      <c r="Y27" s="131">
        <f>'Приложение 1.1'!E26</f>
        <v>0</v>
      </c>
    </row>
    <row r="28" spans="1:25">
      <c r="A28" s="120" t="str">
        <f>'Приложение 1.1'!A27</f>
        <v>1.1.1.1.1.4</v>
      </c>
      <c r="B28" s="121" t="str">
        <f>'Приложение 1.1'!B27</f>
        <v>ВЛЭП 0,4 кВ (НН) (Замена на СИП)</v>
      </c>
      <c r="C28" s="122"/>
      <c r="D28" s="122"/>
      <c r="E28" s="122"/>
      <c r="F28" s="123">
        <f>SUM(F29:F29)</f>
        <v>0</v>
      </c>
      <c r="G28" s="122"/>
      <c r="H28" s="122"/>
      <c r="I28" s="122"/>
      <c r="J28" s="122"/>
      <c r="K28" s="123">
        <f>SUM(K29:K29)</f>
        <v>0</v>
      </c>
      <c r="L28" s="123">
        <f t="shared" si="0"/>
        <v>0</v>
      </c>
      <c r="M28" s="123">
        <f>SUM(M29:M29)</f>
        <v>0</v>
      </c>
      <c r="N28" s="123">
        <f>SUM(N29:N29)</f>
        <v>0</v>
      </c>
      <c r="O28" s="123">
        <f>SUM(O29:O29)</f>
        <v>0</v>
      </c>
      <c r="P28" s="123">
        <f>SUM(P29:P29)</f>
        <v>0</v>
      </c>
      <c r="Q28" s="122"/>
      <c r="R28" s="122"/>
      <c r="S28" s="122"/>
      <c r="T28" s="123">
        <f>'Приложение 1.1'!D27</f>
        <v>0</v>
      </c>
      <c r="U28" s="124">
        <f>'Приложение 1.1'!G27</f>
        <v>0</v>
      </c>
      <c r="V28" s="122"/>
      <c r="W28" s="122"/>
      <c r="X28" s="122"/>
      <c r="Y28" s="125">
        <f>'Приложение 1.1'!E27</f>
        <v>0</v>
      </c>
    </row>
    <row r="29" spans="1:25" ht="23.25">
      <c r="A29" s="126" t="str">
        <f>'Приложение 1.1'!A28</f>
        <v>1.1.1.1.1.4.1.1</v>
      </c>
      <c r="B29" s="127" t="str">
        <f>'Приложение 1.1'!B28</f>
        <v xml:space="preserve">Объект 1 </v>
      </c>
      <c r="C29" s="128"/>
      <c r="D29" s="128"/>
      <c r="E29" s="128"/>
      <c r="F29" s="129"/>
      <c r="G29" s="128"/>
      <c r="H29" s="128"/>
      <c r="I29" s="128"/>
      <c r="J29" s="128"/>
      <c r="K29" s="129"/>
      <c r="L29" s="129">
        <f t="shared" si="0"/>
        <v>0</v>
      </c>
      <c r="M29" s="129"/>
      <c r="N29" s="129"/>
      <c r="O29" s="129"/>
      <c r="P29" s="129"/>
      <c r="Q29" s="128"/>
      <c r="R29" s="128"/>
      <c r="S29" s="128"/>
      <c r="T29" s="129">
        <f>'Приложение 1.1'!D28</f>
        <v>0</v>
      </c>
      <c r="U29" s="130">
        <f>'Приложение 1.1'!G28</f>
        <v>0</v>
      </c>
      <c r="V29" s="128"/>
      <c r="W29" s="128"/>
      <c r="X29" s="128"/>
      <c r="Y29" s="131">
        <f>'Приложение 1.1'!E28</f>
        <v>0</v>
      </c>
    </row>
    <row r="30" spans="1:25">
      <c r="A30" s="114" t="str">
        <f>'Приложение 1.1'!A29</f>
        <v>1.1.1.1.2</v>
      </c>
      <c r="B30" s="115" t="str">
        <f>'Приложение 1.1'!B29</f>
        <v>Кабельные линии, в т.ч.</v>
      </c>
      <c r="C30" s="116"/>
      <c r="D30" s="116"/>
      <c r="E30" s="116"/>
      <c r="F30" s="117">
        <f>SUM(F31,F33,F35,F38)</f>
        <v>0</v>
      </c>
      <c r="G30" s="116"/>
      <c r="H30" s="116"/>
      <c r="I30" s="116"/>
      <c r="J30" s="116"/>
      <c r="K30" s="117">
        <f>SUM(K31,K33,K35,K38)</f>
        <v>9.6</v>
      </c>
      <c r="L30" s="117">
        <f t="shared" si="0"/>
        <v>44.599999999999994</v>
      </c>
      <c r="M30" s="117">
        <f>SUM(M31,M33,M35,M38)</f>
        <v>0</v>
      </c>
      <c r="N30" s="117">
        <f>SUM(N31,N33,N35,N38)</f>
        <v>15.96</v>
      </c>
      <c r="O30" s="117">
        <f>SUM(O31,O33,O35,O38)</f>
        <v>13.62</v>
      </c>
      <c r="P30" s="117">
        <f>SUM(P31,P33,P35,P38)</f>
        <v>15.02</v>
      </c>
      <c r="Q30" s="116"/>
      <c r="R30" s="116"/>
      <c r="S30" s="116"/>
      <c r="T30" s="117">
        <f>'Приложение 1.1'!D29</f>
        <v>0</v>
      </c>
      <c r="U30" s="118">
        <f>'Приложение 1.1'!G29</f>
        <v>0</v>
      </c>
      <c r="V30" s="116"/>
      <c r="W30" s="116"/>
      <c r="X30" s="116"/>
      <c r="Y30" s="119">
        <f>'Приложение 1.1'!E29</f>
        <v>9.6</v>
      </c>
    </row>
    <row r="31" spans="1:25">
      <c r="A31" s="120" t="str">
        <f>'Приложение 1.1'!A30</f>
        <v>1.1.1.1.2.1</v>
      </c>
      <c r="B31" s="121" t="str">
        <f>'Приложение 1.1'!B30</f>
        <v>КЛЭП 110 кВ (ВН)</v>
      </c>
      <c r="C31" s="122"/>
      <c r="D31" s="122"/>
      <c r="E31" s="122"/>
      <c r="F31" s="123">
        <f>SUM(F32:F32)</f>
        <v>0</v>
      </c>
      <c r="G31" s="122"/>
      <c r="H31" s="122"/>
      <c r="I31" s="122"/>
      <c r="J31" s="122"/>
      <c r="K31" s="123">
        <f>SUM(K32:K32)</f>
        <v>0</v>
      </c>
      <c r="L31" s="123">
        <f t="shared" si="0"/>
        <v>0</v>
      </c>
      <c r="M31" s="123">
        <f>SUM(M32:M32)</f>
        <v>0</v>
      </c>
      <c r="N31" s="123">
        <f>SUM(N32:N32)</f>
        <v>0</v>
      </c>
      <c r="O31" s="123">
        <f>SUM(O32:O32)</f>
        <v>0</v>
      </c>
      <c r="P31" s="123">
        <f>SUM(P32:P32)</f>
        <v>0</v>
      </c>
      <c r="Q31" s="122"/>
      <c r="R31" s="122"/>
      <c r="S31" s="122"/>
      <c r="T31" s="123">
        <f>'Приложение 1.1'!D30</f>
        <v>0</v>
      </c>
      <c r="U31" s="124">
        <f>'Приложение 1.1'!G30</f>
        <v>0</v>
      </c>
      <c r="V31" s="122"/>
      <c r="W31" s="122"/>
      <c r="X31" s="122"/>
      <c r="Y31" s="125">
        <f>'Приложение 1.1'!E30</f>
        <v>0</v>
      </c>
    </row>
    <row r="32" spans="1:25" ht="23.25">
      <c r="A32" s="126" t="str">
        <f>'Приложение 1.1'!A31</f>
        <v>1.1.1.1.2.1.1.1</v>
      </c>
      <c r="B32" s="127" t="str">
        <f>'Приложение 1.1'!B31</f>
        <v xml:space="preserve">Объект 1 </v>
      </c>
      <c r="C32" s="128"/>
      <c r="D32" s="128"/>
      <c r="E32" s="128"/>
      <c r="F32" s="129"/>
      <c r="G32" s="128"/>
      <c r="H32" s="128"/>
      <c r="I32" s="128"/>
      <c r="J32" s="128"/>
      <c r="K32" s="129"/>
      <c r="L32" s="129">
        <f t="shared" si="0"/>
        <v>0</v>
      </c>
      <c r="M32" s="129"/>
      <c r="N32" s="129"/>
      <c r="O32" s="129"/>
      <c r="P32" s="129"/>
      <c r="Q32" s="128"/>
      <c r="R32" s="128"/>
      <c r="S32" s="128"/>
      <c r="T32" s="129">
        <f>'Приложение 1.1'!D31</f>
        <v>0</v>
      </c>
      <c r="U32" s="130">
        <f>'Приложение 1.1'!G31</f>
        <v>0</v>
      </c>
      <c r="V32" s="128"/>
      <c r="W32" s="128"/>
      <c r="X32" s="128"/>
      <c r="Y32" s="131">
        <f>'Приложение 1.1'!E31</f>
        <v>0</v>
      </c>
    </row>
    <row r="33" spans="1:25">
      <c r="A33" s="120" t="str">
        <f>'Приложение 1.1'!A32</f>
        <v>1.1.1.1.2.2</v>
      </c>
      <c r="B33" s="121" t="str">
        <f>'Приложение 1.1'!B32</f>
        <v>КЛЭП 20-35 кВ (СН1)</v>
      </c>
      <c r="C33" s="122"/>
      <c r="D33" s="122"/>
      <c r="E33" s="122"/>
      <c r="F33" s="123">
        <f>SUM(F34:F34)</f>
        <v>0</v>
      </c>
      <c r="G33" s="122"/>
      <c r="H33" s="122"/>
      <c r="I33" s="122"/>
      <c r="J33" s="122"/>
      <c r="K33" s="123">
        <f>SUM(K34:K34)</f>
        <v>0</v>
      </c>
      <c r="L33" s="123">
        <f t="shared" si="0"/>
        <v>0</v>
      </c>
      <c r="M33" s="123">
        <f>SUM(M34:M34)</f>
        <v>0</v>
      </c>
      <c r="N33" s="123">
        <f>SUM(N34:N34)</f>
        <v>0</v>
      </c>
      <c r="O33" s="123">
        <f>SUM(O34:O34)</f>
        <v>0</v>
      </c>
      <c r="P33" s="123">
        <f>SUM(P34:P34)</f>
        <v>0</v>
      </c>
      <c r="Q33" s="122"/>
      <c r="R33" s="122"/>
      <c r="S33" s="122"/>
      <c r="T33" s="123">
        <f>'Приложение 1.1'!D32</f>
        <v>0</v>
      </c>
      <c r="U33" s="124">
        <f>'Приложение 1.1'!G32</f>
        <v>0</v>
      </c>
      <c r="V33" s="122"/>
      <c r="W33" s="122"/>
      <c r="X33" s="122"/>
      <c r="Y33" s="125">
        <f>'Приложение 1.1'!E32</f>
        <v>0</v>
      </c>
    </row>
    <row r="34" spans="1:25" ht="23.25">
      <c r="A34" s="126" t="str">
        <f>'Приложение 1.1'!A33</f>
        <v>1.1.1.1.2.2.1.1</v>
      </c>
      <c r="B34" s="127" t="str">
        <f>'Приложение 1.1'!B33</f>
        <v xml:space="preserve">Объект 1 </v>
      </c>
      <c r="C34" s="128"/>
      <c r="D34" s="128"/>
      <c r="E34" s="128"/>
      <c r="F34" s="129"/>
      <c r="G34" s="128"/>
      <c r="H34" s="128"/>
      <c r="I34" s="128"/>
      <c r="J34" s="128"/>
      <c r="K34" s="129"/>
      <c r="L34" s="129">
        <f t="shared" si="0"/>
        <v>0</v>
      </c>
      <c r="M34" s="129"/>
      <c r="N34" s="129"/>
      <c r="O34" s="129"/>
      <c r="P34" s="129"/>
      <c r="Q34" s="128"/>
      <c r="R34" s="128"/>
      <c r="S34" s="128"/>
      <c r="T34" s="129">
        <f>'Приложение 1.1'!D33</f>
        <v>0</v>
      </c>
      <c r="U34" s="130">
        <f>'Приложение 1.1'!G33</f>
        <v>0</v>
      </c>
      <c r="V34" s="128"/>
      <c r="W34" s="128"/>
      <c r="X34" s="128"/>
      <c r="Y34" s="131">
        <f>'Приложение 1.1'!E33</f>
        <v>0</v>
      </c>
    </row>
    <row r="35" spans="1:25">
      <c r="A35" s="120" t="str">
        <f>'Приложение 1.1'!A34</f>
        <v>1.1.1.1.2.3</v>
      </c>
      <c r="B35" s="121" t="str">
        <f>'Приложение 1.1'!B34</f>
        <v>КЛЭП 3-10 кВ (СН2)</v>
      </c>
      <c r="C35" s="122"/>
      <c r="D35" s="122"/>
      <c r="E35" s="122"/>
      <c r="F35" s="123">
        <f>SUM(F36:F36)</f>
        <v>0</v>
      </c>
      <c r="G35" s="122"/>
      <c r="H35" s="122"/>
      <c r="I35" s="122"/>
      <c r="J35" s="122"/>
      <c r="K35" s="123">
        <f>SUM(K36:K37)</f>
        <v>9.6</v>
      </c>
      <c r="L35" s="123">
        <f t="shared" si="0"/>
        <v>44.599999999999994</v>
      </c>
      <c r="M35" s="123">
        <f>SUM(M36:M37)</f>
        <v>0</v>
      </c>
      <c r="N35" s="123">
        <f>SUM(N36:N37)</f>
        <v>15.96</v>
      </c>
      <c r="O35" s="123">
        <f>SUM(O36:O37)</f>
        <v>13.62</v>
      </c>
      <c r="P35" s="123">
        <f>SUM(P36:P37)</f>
        <v>15.02</v>
      </c>
      <c r="Q35" s="122"/>
      <c r="R35" s="122"/>
      <c r="S35" s="122"/>
      <c r="T35" s="123">
        <f>'Приложение 1.1'!D34</f>
        <v>0</v>
      </c>
      <c r="U35" s="124">
        <f>'Приложение 1.1'!G34</f>
        <v>0</v>
      </c>
      <c r="V35" s="122"/>
      <c r="W35" s="122"/>
      <c r="X35" s="122"/>
      <c r="Y35" s="125">
        <f>'Приложение 1.1'!E34</f>
        <v>9.6</v>
      </c>
    </row>
    <row r="36" spans="1:25" ht="21.6" customHeight="1">
      <c r="A36" s="126" t="str">
        <f>'Приложение 1.1'!A35</f>
        <v>1.1.1.1.2.3.3.1</v>
      </c>
      <c r="B36" s="127" t="str">
        <f>'Приложение 1.1'!B35</f>
        <v>Реконструкция головного фидера - ПС-40А-ф.46 оп.2 ВЛ-РП-1 (Ковдорская электросеть)</v>
      </c>
      <c r="C36" s="128"/>
      <c r="D36" s="128"/>
      <c r="E36" s="128"/>
      <c r="F36" s="129"/>
      <c r="G36" s="128">
        <v>1975</v>
      </c>
      <c r="H36" s="128">
        <v>35</v>
      </c>
      <c r="I36" s="128"/>
      <c r="J36" s="128" t="s">
        <v>353</v>
      </c>
      <c r="K36" s="129">
        <v>4.8</v>
      </c>
      <c r="L36" s="132">
        <f t="shared" si="0"/>
        <v>22.299999999999997</v>
      </c>
      <c r="M36" s="132"/>
      <c r="N36" s="132">
        <v>7.98</v>
      </c>
      <c r="O36" s="132">
        <v>6.81</v>
      </c>
      <c r="P36" s="132">
        <v>7.51</v>
      </c>
      <c r="Q36" s="129"/>
      <c r="R36" s="128"/>
      <c r="S36" s="128"/>
      <c r="T36" s="129">
        <f>'[1]Приложение 1.1'!D36</f>
        <v>0</v>
      </c>
      <c r="U36" s="130">
        <v>2017</v>
      </c>
      <c r="V36" s="128">
        <v>35</v>
      </c>
      <c r="W36" s="128"/>
      <c r="X36" s="128" t="s">
        <v>354</v>
      </c>
      <c r="Y36" s="131">
        <f>'Приложение 1.1'!E35</f>
        <v>4.8</v>
      </c>
    </row>
    <row r="37" spans="1:25" ht="21.6" customHeight="1">
      <c r="A37" s="126" t="str">
        <f>'Приложение 1.1'!A36</f>
        <v>1.1.1.1.2.3.3.2</v>
      </c>
      <c r="B37" s="127" t="str">
        <f>'Приложение 1.1'!B36</f>
        <v>Реконструкция головного фидера -  ПС-40А-ф.29, оп2 ВЛ-РП-1 (Ковдорская  электросеть)</v>
      </c>
      <c r="C37" s="128"/>
      <c r="D37" s="128"/>
      <c r="E37" s="128"/>
      <c r="F37" s="129"/>
      <c r="G37" s="128">
        <v>1975</v>
      </c>
      <c r="H37" s="128">
        <v>35</v>
      </c>
      <c r="I37" s="128"/>
      <c r="J37" s="128" t="s">
        <v>353</v>
      </c>
      <c r="K37" s="129">
        <v>4.8</v>
      </c>
      <c r="L37" s="132">
        <f t="shared" si="0"/>
        <v>22.299999999999997</v>
      </c>
      <c r="M37" s="132"/>
      <c r="N37" s="132">
        <v>7.98</v>
      </c>
      <c r="O37" s="132">
        <v>6.81</v>
      </c>
      <c r="P37" s="132">
        <v>7.51</v>
      </c>
      <c r="Q37" s="128"/>
      <c r="R37" s="128"/>
      <c r="S37" s="128"/>
      <c r="T37" s="129">
        <f>'[1]Приложение 1.1'!D37</f>
        <v>0</v>
      </c>
      <c r="U37" s="130">
        <v>2017</v>
      </c>
      <c r="V37" s="128">
        <v>35</v>
      </c>
      <c r="W37" s="128"/>
      <c r="X37" s="128" t="s">
        <v>354</v>
      </c>
      <c r="Y37" s="131">
        <f>'Приложение 1.1'!E36</f>
        <v>4.8</v>
      </c>
    </row>
    <row r="38" spans="1:25">
      <c r="A38" s="120" t="str">
        <f>'Приложение 1.1'!A37</f>
        <v>1.1.1.1.2.4</v>
      </c>
      <c r="B38" s="121" t="str">
        <f>'Приложение 1.1'!B37</f>
        <v>КЛЭП до 1 кВ (НН)</v>
      </c>
      <c r="C38" s="122"/>
      <c r="D38" s="122"/>
      <c r="E38" s="122"/>
      <c r="F38" s="123">
        <f>SUM(F39:F39)</f>
        <v>0</v>
      </c>
      <c r="G38" s="122"/>
      <c r="H38" s="122"/>
      <c r="I38" s="122"/>
      <c r="J38" s="122"/>
      <c r="K38" s="123">
        <f>SUM(K39:K39)</f>
        <v>0</v>
      </c>
      <c r="L38" s="123">
        <f t="shared" si="0"/>
        <v>0</v>
      </c>
      <c r="M38" s="123">
        <f>SUM(M39:M39)</f>
        <v>0</v>
      </c>
      <c r="N38" s="123">
        <f>SUM(N39:N39)</f>
        <v>0</v>
      </c>
      <c r="O38" s="123">
        <f>SUM(O39:O39)</f>
        <v>0</v>
      </c>
      <c r="P38" s="123">
        <f>SUM(P39:P39)</f>
        <v>0</v>
      </c>
      <c r="Q38" s="122"/>
      <c r="R38" s="122"/>
      <c r="S38" s="122"/>
      <c r="T38" s="123">
        <f>'Приложение 1.1'!D37</f>
        <v>0</v>
      </c>
      <c r="U38" s="124">
        <f>'Приложение 1.1'!G37</f>
        <v>0</v>
      </c>
      <c r="V38" s="122"/>
      <c r="W38" s="122"/>
      <c r="X38" s="122"/>
      <c r="Y38" s="125">
        <f>'Приложение 1.1'!E37</f>
        <v>0</v>
      </c>
    </row>
    <row r="39" spans="1:25" ht="23.25">
      <c r="A39" s="126" t="str">
        <f>'Приложение 1.1'!A38</f>
        <v>1.1.1.1.2.4.1.1</v>
      </c>
      <c r="B39" s="127" t="str">
        <f>'Приложение 1.1'!B38</f>
        <v xml:space="preserve">Объект 1 </v>
      </c>
      <c r="C39" s="128"/>
      <c r="D39" s="128"/>
      <c r="E39" s="128"/>
      <c r="F39" s="129"/>
      <c r="G39" s="128"/>
      <c r="H39" s="128"/>
      <c r="I39" s="128"/>
      <c r="J39" s="128"/>
      <c r="K39" s="129"/>
      <c r="L39" s="129">
        <f t="shared" si="0"/>
        <v>0</v>
      </c>
      <c r="M39" s="129"/>
      <c r="N39" s="129"/>
      <c r="O39" s="129"/>
      <c r="P39" s="129"/>
      <c r="Q39" s="128"/>
      <c r="R39" s="128"/>
      <c r="S39" s="128"/>
      <c r="T39" s="129">
        <f>'Приложение 1.1'!D38</f>
        <v>0</v>
      </c>
      <c r="U39" s="130">
        <f>'Приложение 1.1'!G38</f>
        <v>0</v>
      </c>
      <c r="V39" s="128"/>
      <c r="W39" s="128"/>
      <c r="X39" s="128"/>
      <c r="Y39" s="131">
        <f>'Приложение 1.1'!E38</f>
        <v>0</v>
      </c>
    </row>
    <row r="40" spans="1:25">
      <c r="A40" s="109" t="str">
        <f>'Приложение 1.1'!A39</f>
        <v>1.1.1.2</v>
      </c>
      <c r="B40" s="110" t="str">
        <f>'Приложение 1.1'!B39</f>
        <v>Подстанции, в т. ч.</v>
      </c>
      <c r="C40" s="111"/>
      <c r="D40" s="111"/>
      <c r="E40" s="111"/>
      <c r="F40" s="112">
        <f>SUM(F41,F46,F48)</f>
        <v>9.7099999999999991</v>
      </c>
      <c r="G40" s="111"/>
      <c r="H40" s="111"/>
      <c r="I40" s="111"/>
      <c r="J40" s="111"/>
      <c r="K40" s="112">
        <f>SUM(K41,K46,K48)</f>
        <v>0</v>
      </c>
      <c r="L40" s="112">
        <f t="shared" si="0"/>
        <v>94.729999999999961</v>
      </c>
      <c r="M40" s="112">
        <f>SUM(M41,M46,M48)</f>
        <v>0</v>
      </c>
      <c r="N40" s="112">
        <f>SUM(N41,N46,N48)</f>
        <v>38.389999999999986</v>
      </c>
      <c r="O40" s="112">
        <f>SUM(O41,O46,O48)</f>
        <v>48.059999999999974</v>
      </c>
      <c r="P40" s="112">
        <f>SUM(P41,P46,P48)</f>
        <v>8.2800000000000047</v>
      </c>
      <c r="Q40" s="111">
        <f>'Приложение 1.1'!G39</f>
        <v>0</v>
      </c>
      <c r="R40" s="111"/>
      <c r="S40" s="111"/>
      <c r="T40" s="112">
        <f>'Приложение 1.1'!D39</f>
        <v>10.43</v>
      </c>
      <c r="U40" s="111"/>
      <c r="V40" s="111"/>
      <c r="W40" s="111"/>
      <c r="X40" s="111"/>
      <c r="Y40" s="113">
        <f>'Приложение 1.1'!E39</f>
        <v>0</v>
      </c>
    </row>
    <row r="41" spans="1:25">
      <c r="A41" s="120" t="str">
        <f>'Приложение 1.1'!A40</f>
        <v>1.1.1.2.1.</v>
      </c>
      <c r="B41" s="121" t="str">
        <f>'Приложение 1.1'!B40</f>
        <v>Уровень входящего напряжения ВН</v>
      </c>
      <c r="C41" s="122"/>
      <c r="D41" s="122"/>
      <c r="E41" s="122"/>
      <c r="F41" s="123">
        <f>SUM(F42:F45)</f>
        <v>1.4700000000000002</v>
      </c>
      <c r="G41" s="122"/>
      <c r="H41" s="122"/>
      <c r="I41" s="122"/>
      <c r="J41" s="122"/>
      <c r="K41" s="123">
        <f t="shared" ref="K41:P41" si="1">SUM(K42:K45)</f>
        <v>0</v>
      </c>
      <c r="L41" s="123">
        <f t="shared" si="1"/>
        <v>15.940000000000001</v>
      </c>
      <c r="M41" s="123">
        <f t="shared" si="1"/>
        <v>0</v>
      </c>
      <c r="N41" s="123">
        <f t="shared" si="1"/>
        <v>7.1700000000000008</v>
      </c>
      <c r="O41" s="123">
        <f t="shared" si="1"/>
        <v>8.77</v>
      </c>
      <c r="P41" s="123">
        <f t="shared" si="1"/>
        <v>0</v>
      </c>
      <c r="Q41" s="122"/>
      <c r="R41" s="122"/>
      <c r="S41" s="122"/>
      <c r="T41" s="123">
        <f>SUM(T42:T45)</f>
        <v>0.8</v>
      </c>
      <c r="U41" s="122"/>
      <c r="V41" s="122"/>
      <c r="W41" s="122"/>
      <c r="X41" s="122"/>
      <c r="Y41" s="123">
        <f>SUM(Y42:Y45)</f>
        <v>0</v>
      </c>
    </row>
    <row r="42" spans="1:25" ht="46.9" customHeight="1">
      <c r="A42" s="126" t="str">
        <f>'Приложение 1.1'!A41</f>
        <v>1.1.1.2.1.1.</v>
      </c>
      <c r="B42" s="127" t="str">
        <f>'Приложение 1.1'!B41</f>
        <v>Реконструкция  ТП-94 РУ 6кВ. Замена ячеек   КСО-386 на ячейки КСО-392 с  ВНА. (Ковдорская электросеть)</v>
      </c>
      <c r="C42" s="14">
        <v>1992</v>
      </c>
      <c r="D42" s="14">
        <v>20</v>
      </c>
      <c r="E42" s="14" t="s">
        <v>380</v>
      </c>
      <c r="F42" s="19">
        <v>0.63</v>
      </c>
      <c r="G42" s="14"/>
      <c r="H42" s="14"/>
      <c r="I42" s="14"/>
      <c r="J42" s="14"/>
      <c r="K42" s="19"/>
      <c r="L42" s="511">
        <f>M42+N42+O42</f>
        <v>0.8</v>
      </c>
      <c r="M42" s="511"/>
      <c r="N42" s="511">
        <v>0.39</v>
      </c>
      <c r="O42" s="511">
        <v>0.41</v>
      </c>
      <c r="P42" s="313"/>
      <c r="Q42" s="14">
        <f>'[1]Приложение 1.1'!G43</f>
        <v>2016</v>
      </c>
      <c r="R42" s="14">
        <v>25</v>
      </c>
      <c r="S42" s="14"/>
      <c r="T42" s="19">
        <f>'[1]Приложение 1.1'!D43</f>
        <v>0</v>
      </c>
      <c r="U42" s="14"/>
      <c r="V42" s="14"/>
      <c r="W42" s="14"/>
      <c r="X42" s="14"/>
      <c r="Y42" s="314">
        <f>'Приложение 1.1'!E41</f>
        <v>0</v>
      </c>
    </row>
    <row r="43" spans="1:25" ht="50.45" customHeight="1">
      <c r="A43" s="126" t="str">
        <f>'Приложение 1.1'!A42</f>
        <v>1.1.1.2.1.2.</v>
      </c>
      <c r="B43" s="127" t="str">
        <f>'Приложение 1.1'!B42</f>
        <v>Реконструкция  РП-2 РУ 6 кВ. В ячейках КСО-272 замена выключателей ВМГ-10 с приводами ПП-67 на выключатели вакуумные (ВВ). (Ковдорская электросеть)</v>
      </c>
      <c r="C43" s="14">
        <v>1980</v>
      </c>
      <c r="D43" s="14">
        <v>32</v>
      </c>
      <c r="E43" s="14" t="s">
        <v>380</v>
      </c>
      <c r="F43" s="19">
        <v>0.4</v>
      </c>
      <c r="G43" s="14"/>
      <c r="H43" s="14"/>
      <c r="I43" s="14"/>
      <c r="J43" s="14"/>
      <c r="K43" s="19"/>
      <c r="L43" s="511">
        <f t="shared" ref="L43" si="2">SUM(M43:P43)</f>
        <v>7.17</v>
      </c>
      <c r="M43" s="511"/>
      <c r="N43" s="511">
        <v>3.33</v>
      </c>
      <c r="O43" s="511">
        <v>3.84</v>
      </c>
      <c r="P43" s="313"/>
      <c r="Q43" s="14">
        <f>'[1]Приложение 1.1'!G44</f>
        <v>2017</v>
      </c>
      <c r="R43" s="14">
        <v>25</v>
      </c>
      <c r="S43" s="14"/>
      <c r="T43" s="19">
        <f>'[1]Приложение 1.1'!D44</f>
        <v>0.8</v>
      </c>
      <c r="U43" s="14"/>
      <c r="V43" s="14"/>
      <c r="W43" s="14"/>
      <c r="X43" s="14"/>
      <c r="Y43" s="314">
        <f>'Приложение 1.1'!E42</f>
        <v>0</v>
      </c>
    </row>
    <row r="44" spans="1:25" ht="34.5">
      <c r="A44" s="126" t="str">
        <f>'Приложение 1.1'!A43</f>
        <v>1.1.1.2.1.3.</v>
      </c>
      <c r="B44" s="127" t="str">
        <f>'Приложение 1.1'!B43</f>
        <v>Реконструкция РП-17 РУ 6 кВ. В ячейках КСО-272 замена выключателей ВМГ-10 с приводами ПП-67 на выключатели вакуумные (ВВ). (Ковдорская электросеть)</v>
      </c>
      <c r="C44" s="315">
        <v>1975</v>
      </c>
      <c r="D44" s="316">
        <v>23</v>
      </c>
      <c r="E44" s="317" t="s">
        <v>380</v>
      </c>
      <c r="F44" s="318">
        <v>0.04</v>
      </c>
      <c r="G44" s="14"/>
      <c r="H44" s="14"/>
      <c r="I44" s="14"/>
      <c r="J44" s="14"/>
      <c r="K44" s="19"/>
      <c r="L44" s="511">
        <f>SUM(M44:P44)</f>
        <v>7.17</v>
      </c>
      <c r="M44" s="511"/>
      <c r="N44" s="511">
        <v>3.09</v>
      </c>
      <c r="O44" s="511">
        <v>4.08</v>
      </c>
      <c r="P44" s="313"/>
      <c r="Q44" s="14">
        <f>'[1]Приложение 1.1'!G46</f>
        <v>2017</v>
      </c>
      <c r="R44" s="14">
        <v>25</v>
      </c>
      <c r="S44" s="14"/>
      <c r="T44" s="19">
        <f>'[1]Приложение 1.1'!D46</f>
        <v>0</v>
      </c>
      <c r="U44" s="14"/>
      <c r="V44" s="14"/>
      <c r="W44" s="14"/>
      <c r="X44" s="14"/>
      <c r="Y44" s="314">
        <f>'Приложение 1.1'!E43</f>
        <v>0</v>
      </c>
    </row>
    <row r="45" spans="1:25" ht="23.25">
      <c r="A45" s="126" t="str">
        <f>'Приложение 1.1'!A44</f>
        <v>1.1.1.2.1.4.</v>
      </c>
      <c r="B45" s="127" t="str">
        <f>'Приложение 1.1'!B44</f>
        <v>Реконструкция  ТП-50 РУ 6 кВ. Замена ячеек  КСО-386 на ячейки КСО-392 ВНА. (Ковдорская электросеть)</v>
      </c>
      <c r="C45" s="315">
        <v>1969</v>
      </c>
      <c r="D45" s="316">
        <v>21</v>
      </c>
      <c r="E45" s="317" t="s">
        <v>380</v>
      </c>
      <c r="F45" s="318">
        <v>0.4</v>
      </c>
      <c r="G45" s="14"/>
      <c r="H45" s="14"/>
      <c r="I45" s="14"/>
      <c r="J45" s="14"/>
      <c r="K45" s="19"/>
      <c r="L45" s="511">
        <f>SUM(M45:P45)</f>
        <v>0.8</v>
      </c>
      <c r="M45" s="511"/>
      <c r="N45" s="511">
        <v>0.36</v>
      </c>
      <c r="O45" s="511">
        <v>0.44</v>
      </c>
      <c r="P45" s="313"/>
      <c r="Q45" s="14">
        <f>'[1]Приложение 1.1'!G47</f>
        <v>0</v>
      </c>
      <c r="R45" s="14">
        <v>25</v>
      </c>
      <c r="S45" s="14"/>
      <c r="T45" s="19">
        <f>'[1]Приложение 1.1'!D47</f>
        <v>0</v>
      </c>
      <c r="U45" s="14"/>
      <c r="V45" s="14"/>
      <c r="W45" s="14"/>
      <c r="X45" s="14"/>
      <c r="Y45" s="314">
        <f>'Приложение 1.1'!E44</f>
        <v>0</v>
      </c>
    </row>
    <row r="46" spans="1:25">
      <c r="A46" s="120" t="str">
        <f>'Приложение 1.1'!A45</f>
        <v>1.1.1.2.2</v>
      </c>
      <c r="B46" s="121" t="str">
        <f>'Приложение 1.1'!B45</f>
        <v>Уровень входящего напряжения СН1</v>
      </c>
      <c r="C46" s="122"/>
      <c r="D46" s="122"/>
      <c r="E46" s="122"/>
      <c r="F46" s="123">
        <f>SUM(F47:F47)</f>
        <v>0</v>
      </c>
      <c r="G46" s="122"/>
      <c r="H46" s="122"/>
      <c r="I46" s="122"/>
      <c r="J46" s="122"/>
      <c r="K46" s="123">
        <f>SUM(K47:K47)</f>
        <v>0</v>
      </c>
      <c r="L46" s="123">
        <f t="shared" ref="L46:L65" si="3">SUM(M46:P46)</f>
        <v>0</v>
      </c>
      <c r="M46" s="123">
        <f>SUM(M47:M47)</f>
        <v>0</v>
      </c>
      <c r="N46" s="123">
        <f>SUM(N47:N47)</f>
        <v>0</v>
      </c>
      <c r="O46" s="123">
        <f>SUM(O47:O47)</f>
        <v>0</v>
      </c>
      <c r="P46" s="123">
        <f>SUM(P47:P47)</f>
        <v>0</v>
      </c>
      <c r="Q46" s="122">
        <f>'Приложение 1.1'!G45</f>
        <v>0</v>
      </c>
      <c r="R46" s="122"/>
      <c r="S46" s="122"/>
      <c r="T46" s="123">
        <f>'Приложение 1.1'!D45</f>
        <v>0</v>
      </c>
      <c r="U46" s="122"/>
      <c r="V46" s="122"/>
      <c r="W46" s="122"/>
      <c r="X46" s="122"/>
      <c r="Y46" s="125">
        <f>'Приложение 1.1'!E45</f>
        <v>0</v>
      </c>
    </row>
    <row r="47" spans="1:25" ht="23.25">
      <c r="A47" s="126" t="str">
        <f>'Приложение 1.1'!A46</f>
        <v>1.1.1.2.2.1.1</v>
      </c>
      <c r="B47" s="127" t="str">
        <f>'Приложение 1.1'!B46</f>
        <v xml:space="preserve">Объект 1 </v>
      </c>
      <c r="C47" s="128"/>
      <c r="D47" s="128"/>
      <c r="E47" s="128"/>
      <c r="F47" s="129"/>
      <c r="G47" s="128"/>
      <c r="H47" s="128"/>
      <c r="I47" s="128"/>
      <c r="J47" s="128"/>
      <c r="K47" s="129"/>
      <c r="L47" s="129">
        <f t="shared" si="3"/>
        <v>0</v>
      </c>
      <c r="M47" s="129"/>
      <c r="N47" s="129"/>
      <c r="O47" s="129"/>
      <c r="P47" s="129"/>
      <c r="Q47" s="128">
        <f>'Приложение 1.1'!G46</f>
        <v>0</v>
      </c>
      <c r="R47" s="128"/>
      <c r="S47" s="128"/>
      <c r="T47" s="129">
        <f>'Приложение 1.1'!D46</f>
        <v>0</v>
      </c>
      <c r="U47" s="128"/>
      <c r="V47" s="128"/>
      <c r="W47" s="128"/>
      <c r="X47" s="128"/>
      <c r="Y47" s="131">
        <f>'Приложение 1.1'!E46</f>
        <v>0</v>
      </c>
    </row>
    <row r="48" spans="1:25">
      <c r="A48" s="120" t="str">
        <f>'Приложение 1.1'!A47</f>
        <v>1.1.1.2.3</v>
      </c>
      <c r="B48" s="121" t="str">
        <f>'Приложение 1.1'!B47</f>
        <v>Уровень входящего напряжения СН2</v>
      </c>
      <c r="C48" s="122"/>
      <c r="D48" s="122"/>
      <c r="E48" s="122"/>
      <c r="F48" s="123">
        <f>SUM(F49:F71)</f>
        <v>8.2399999999999984</v>
      </c>
      <c r="G48" s="122"/>
      <c r="H48" s="122"/>
      <c r="I48" s="122"/>
      <c r="J48" s="122"/>
      <c r="K48" s="123">
        <f>SUM(K49:K71)</f>
        <v>0</v>
      </c>
      <c r="L48" s="123">
        <f t="shared" si="3"/>
        <v>78.789999999999964</v>
      </c>
      <c r="M48" s="123">
        <f>SUM(M49:M71)</f>
        <v>0</v>
      </c>
      <c r="N48" s="123">
        <f>SUM(N49:N71)</f>
        <v>31.219999999999985</v>
      </c>
      <c r="O48" s="123">
        <f>SUM(O49:O71)</f>
        <v>39.289999999999971</v>
      </c>
      <c r="P48" s="123">
        <f>SUM(P49:P71)</f>
        <v>8.2800000000000047</v>
      </c>
      <c r="Q48" s="122">
        <f>'Приложение 1.1'!G47</f>
        <v>0</v>
      </c>
      <c r="R48" s="122"/>
      <c r="S48" s="122"/>
      <c r="T48" s="123">
        <f>'Приложение 1.1'!D47</f>
        <v>8.9599999999999991</v>
      </c>
      <c r="U48" s="122"/>
      <c r="V48" s="122"/>
      <c r="W48" s="122"/>
      <c r="X48" s="122"/>
      <c r="Y48" s="125">
        <f>'Приложение 1.1'!E47</f>
        <v>0</v>
      </c>
    </row>
    <row r="49" spans="1:25" ht="28.5" customHeight="1">
      <c r="A49" s="126" t="str">
        <f>'Приложение 1.1'!A48</f>
        <v>1.1.1.2.3.1.</v>
      </c>
      <c r="B49" s="127" t="str">
        <f>'Приложение 1.1'!B48</f>
        <v>Камеры КСО в РУ-10 кВ РП-1 (Замена масляных выключателей ВМГ-10 на вакуумные ВВ-TEL (17 шт.)) п. Никель</v>
      </c>
      <c r="C49" s="133">
        <v>1983</v>
      </c>
      <c r="D49" s="134">
        <v>25</v>
      </c>
      <c r="E49" s="134" t="s">
        <v>22</v>
      </c>
      <c r="F49" s="135"/>
      <c r="G49" s="128"/>
      <c r="H49" s="128"/>
      <c r="I49" s="128"/>
      <c r="J49" s="128"/>
      <c r="K49" s="129"/>
      <c r="L49" s="129">
        <f t="shared" si="3"/>
        <v>10.199999999999999</v>
      </c>
      <c r="M49" s="129"/>
      <c r="N49" s="129">
        <v>3.92</v>
      </c>
      <c r="O49" s="129">
        <v>5.18</v>
      </c>
      <c r="P49" s="129">
        <v>1.1000000000000001</v>
      </c>
      <c r="Q49" s="128">
        <f>'Приложение 1.1'!G48</f>
        <v>2015</v>
      </c>
      <c r="R49" s="134">
        <v>25</v>
      </c>
      <c r="S49" s="134" t="s">
        <v>22</v>
      </c>
      <c r="T49" s="135"/>
      <c r="U49" s="128"/>
      <c r="V49" s="128"/>
      <c r="W49" s="128"/>
      <c r="X49" s="128"/>
      <c r="Y49" s="131">
        <f>'Приложение 1.1'!E48</f>
        <v>0</v>
      </c>
    </row>
    <row r="50" spans="1:25" ht="30" customHeight="1">
      <c r="A50" s="126" t="str">
        <f>'Приложение 1.1'!A49</f>
        <v>1.1.1.2.3.2.</v>
      </c>
      <c r="B50" s="127" t="str">
        <f>'Приложение 1.1'!B49</f>
        <v>Камеры КСО в РУ-10 кВ РП-2 (Замена масляных выключателей ВМП-10 на  вакуумныеВВ-TEL (15 шт.)) п. Никель</v>
      </c>
      <c r="C50" s="133">
        <v>1982</v>
      </c>
      <c r="D50" s="134">
        <v>25</v>
      </c>
      <c r="E50" s="134" t="s">
        <v>23</v>
      </c>
      <c r="F50" s="135"/>
      <c r="G50" s="128"/>
      <c r="H50" s="128"/>
      <c r="I50" s="128"/>
      <c r="J50" s="128"/>
      <c r="K50" s="129"/>
      <c r="L50" s="129">
        <f t="shared" si="3"/>
        <v>10.61</v>
      </c>
      <c r="M50" s="129"/>
      <c r="N50" s="129">
        <v>4.7</v>
      </c>
      <c r="O50" s="129">
        <v>4.87</v>
      </c>
      <c r="P50" s="129">
        <v>1.04</v>
      </c>
      <c r="Q50" s="128">
        <f>'Приложение 1.1'!G49</f>
        <v>2016</v>
      </c>
      <c r="R50" s="134">
        <v>25</v>
      </c>
      <c r="S50" s="134" t="s">
        <v>23</v>
      </c>
      <c r="T50" s="135"/>
      <c r="U50" s="128"/>
      <c r="V50" s="128"/>
      <c r="W50" s="128"/>
      <c r="X50" s="128"/>
      <c r="Y50" s="131">
        <f>'Приложение 1.1'!E49</f>
        <v>0</v>
      </c>
    </row>
    <row r="51" spans="1:25" ht="36.75" customHeight="1">
      <c r="A51" s="126" t="str">
        <f>'Приложение 1.1'!A50</f>
        <v>1.1.1.2.3.3.</v>
      </c>
      <c r="B51" s="127" t="str">
        <f>'Приложение 1.1'!B50</f>
        <v>ЗРУ-6 кВ ПС-26 (Замена  ячеек с ВМП-10К на ячейки с вакуумными выключателями (22 шт.)) г. Заполярный</v>
      </c>
      <c r="C51" s="133">
        <v>1967</v>
      </c>
      <c r="D51" s="134">
        <v>25</v>
      </c>
      <c r="E51" s="134" t="s">
        <v>24</v>
      </c>
      <c r="F51" s="135"/>
      <c r="G51" s="128"/>
      <c r="H51" s="128"/>
      <c r="I51" s="128"/>
      <c r="J51" s="128"/>
      <c r="K51" s="129"/>
      <c r="L51" s="129">
        <f t="shared" si="3"/>
        <v>17.11</v>
      </c>
      <c r="M51" s="129"/>
      <c r="N51" s="129">
        <v>7.67</v>
      </c>
      <c r="O51" s="129">
        <v>7.85</v>
      </c>
      <c r="P51" s="129">
        <v>1.59</v>
      </c>
      <c r="Q51" s="128">
        <f>'Приложение 1.1'!G50</f>
        <v>2017</v>
      </c>
      <c r="R51" s="134">
        <v>25</v>
      </c>
      <c r="S51" s="134" t="s">
        <v>24</v>
      </c>
      <c r="T51" s="135"/>
      <c r="U51" s="128"/>
      <c r="V51" s="128"/>
      <c r="W51" s="128"/>
      <c r="X51" s="128"/>
      <c r="Y51" s="131">
        <f>'Приложение 1.1'!E50</f>
        <v>0</v>
      </c>
    </row>
    <row r="52" spans="1:25" ht="36.75" customHeight="1">
      <c r="A52" s="126" t="str">
        <f>'Приложение 1.1'!A51</f>
        <v>1.1.1.2.3.4.</v>
      </c>
      <c r="B52" s="127" t="str">
        <f>'Приложение 1.1'!B51</f>
        <v>Камеры КСО в РУ-6 кВ РП-4 (Замена масляных выключателей ВМП-10 на  вакуумные ВВ-TEL  (13 шт.)) г. Заполярный</v>
      </c>
      <c r="C52" s="133">
        <v>1986</v>
      </c>
      <c r="D52" s="134">
        <v>25</v>
      </c>
      <c r="E52" s="134" t="s">
        <v>25</v>
      </c>
      <c r="F52" s="135"/>
      <c r="G52" s="128"/>
      <c r="H52" s="128"/>
      <c r="I52" s="128"/>
      <c r="J52" s="128"/>
      <c r="K52" s="129"/>
      <c r="L52" s="129">
        <f t="shared" si="3"/>
        <v>8.65</v>
      </c>
      <c r="M52" s="129"/>
      <c r="N52" s="129">
        <v>3.83</v>
      </c>
      <c r="O52" s="129">
        <v>3.97</v>
      </c>
      <c r="P52" s="129">
        <v>0.85</v>
      </c>
      <c r="Q52" s="128">
        <v>2015</v>
      </c>
      <c r="R52" s="134">
        <v>25</v>
      </c>
      <c r="S52" s="134" t="s">
        <v>25</v>
      </c>
      <c r="T52" s="135"/>
      <c r="U52" s="128"/>
      <c r="V52" s="128"/>
      <c r="W52" s="128"/>
      <c r="X52" s="128"/>
      <c r="Y52" s="131"/>
    </row>
    <row r="53" spans="1:25" ht="36.75" customHeight="1">
      <c r="A53" s="126" t="str">
        <f>'Приложение 1.1'!A52</f>
        <v>1.1.1.2.3.5.</v>
      </c>
      <c r="B53" s="127" t="str">
        <f>'Приложение 1.1'!B52</f>
        <v>Камеры КСО в РУ-10 кВ РП-5 (Замена масляных выключателей ВМП-10 на вакуумные  выключатели ВВ-TEL (7шт.)) п. Никель</v>
      </c>
      <c r="C53" s="133">
        <v>1994</v>
      </c>
      <c r="D53" s="134">
        <v>25</v>
      </c>
      <c r="E53" s="134" t="s">
        <v>26</v>
      </c>
      <c r="F53" s="135"/>
      <c r="G53" s="128"/>
      <c r="H53" s="128"/>
      <c r="I53" s="128"/>
      <c r="J53" s="128"/>
      <c r="K53" s="129"/>
      <c r="L53" s="129">
        <f t="shared" si="3"/>
        <v>4.66</v>
      </c>
      <c r="M53" s="129"/>
      <c r="N53" s="129">
        <v>2.0699999999999998</v>
      </c>
      <c r="O53" s="129">
        <v>2.14</v>
      </c>
      <c r="P53" s="129">
        <v>0.45</v>
      </c>
      <c r="Q53" s="128">
        <v>2015</v>
      </c>
      <c r="R53" s="134">
        <v>25</v>
      </c>
      <c r="S53" s="134" t="s">
        <v>26</v>
      </c>
      <c r="T53" s="135"/>
      <c r="U53" s="128"/>
      <c r="V53" s="128"/>
      <c r="W53" s="128"/>
      <c r="X53" s="128"/>
      <c r="Y53" s="131"/>
    </row>
    <row r="54" spans="1:25" ht="36.75" customHeight="1">
      <c r="A54" s="126" t="str">
        <f>'Приложение 1.1'!A53</f>
        <v>1.1.1.2.3.6.</v>
      </c>
      <c r="B54" s="127" t="str">
        <f>'Приложение 1.1'!B53</f>
        <v>Камеры КСО в РУ-6 кВ РП-2 (Замена масляных выключателей на вакуумные ВВ-TEL (11шт.)) г. Заполярный</v>
      </c>
      <c r="C54" s="133">
        <v>1969</v>
      </c>
      <c r="D54" s="134">
        <v>25</v>
      </c>
      <c r="E54" s="134" t="s">
        <v>27</v>
      </c>
      <c r="F54" s="135"/>
      <c r="G54" s="128"/>
      <c r="H54" s="128"/>
      <c r="I54" s="128"/>
      <c r="J54" s="128"/>
      <c r="K54" s="129"/>
      <c r="L54" s="129">
        <f t="shared" si="3"/>
        <v>7.7799999999999994</v>
      </c>
      <c r="M54" s="129"/>
      <c r="N54" s="129">
        <v>3.44</v>
      </c>
      <c r="O54" s="129">
        <v>3.57</v>
      </c>
      <c r="P54" s="129">
        <v>0.77</v>
      </c>
      <c r="Q54" s="128">
        <v>2016</v>
      </c>
      <c r="R54" s="134">
        <v>25</v>
      </c>
      <c r="S54" s="134" t="s">
        <v>27</v>
      </c>
      <c r="T54" s="135"/>
      <c r="U54" s="128"/>
      <c r="V54" s="128"/>
      <c r="W54" s="128"/>
      <c r="X54" s="128"/>
      <c r="Y54" s="131"/>
    </row>
    <row r="55" spans="1:25" ht="36.75" customHeight="1">
      <c r="A55" s="126" t="str">
        <f>'Приложение 1.1'!A54</f>
        <v>1.1.1.2.3.7.</v>
      </c>
      <c r="B55" s="127" t="str">
        <f>'Приложение 1.1'!B54</f>
        <v>Камеры КСО в РУ-10 кВ ТП-54 (Замена vfcляного выключателя на вакуумный ВВ-TEL (1шт.)) гп.Никель</v>
      </c>
      <c r="C55" s="133">
        <v>1980</v>
      </c>
      <c r="D55" s="134">
        <v>25</v>
      </c>
      <c r="E55" s="134" t="s">
        <v>28</v>
      </c>
      <c r="F55" s="136"/>
      <c r="G55" s="128"/>
      <c r="H55" s="128"/>
      <c r="I55" s="128"/>
      <c r="J55" s="128"/>
      <c r="K55" s="129"/>
      <c r="L55" s="129">
        <f t="shared" si="3"/>
        <v>0.72</v>
      </c>
      <c r="M55" s="129"/>
      <c r="N55" s="129">
        <v>0.32</v>
      </c>
      <c r="O55" s="129">
        <v>0.33</v>
      </c>
      <c r="P55" s="129">
        <v>7.0000000000000007E-2</v>
      </c>
      <c r="Q55" s="128">
        <v>2016</v>
      </c>
      <c r="R55" s="134">
        <v>25</v>
      </c>
      <c r="S55" s="134" t="s">
        <v>28</v>
      </c>
      <c r="T55" s="136"/>
      <c r="U55" s="128"/>
      <c r="V55" s="128"/>
      <c r="W55" s="128"/>
      <c r="X55" s="128"/>
      <c r="Y55" s="131"/>
    </row>
    <row r="56" spans="1:25" ht="36.75" customHeight="1">
      <c r="A56" s="126" t="str">
        <f>'Приложение 1.1'!A55</f>
        <v>1.1.1.2.3.8.</v>
      </c>
      <c r="B56" s="127" t="str">
        <f>'Приложение 1.1'!B55</f>
        <v>Камеры КСО в РУ-10 кВ ТП-29 (Замена масляного выключателя на  вакуумный ВВ-TEL (1шт.)) гп.Никель</v>
      </c>
      <c r="C56" s="133">
        <v>1991</v>
      </c>
      <c r="D56" s="134">
        <v>25</v>
      </c>
      <c r="E56" s="134" t="s">
        <v>28</v>
      </c>
      <c r="F56" s="136"/>
      <c r="G56" s="128"/>
      <c r="H56" s="128"/>
      <c r="I56" s="128"/>
      <c r="J56" s="128"/>
      <c r="K56" s="129"/>
      <c r="L56" s="129">
        <f t="shared" si="3"/>
        <v>1.42</v>
      </c>
      <c r="M56" s="129"/>
      <c r="N56" s="129">
        <v>0.74</v>
      </c>
      <c r="O56" s="129">
        <v>0.56000000000000005</v>
      </c>
      <c r="P56" s="129">
        <v>0.12</v>
      </c>
      <c r="Q56" s="128">
        <v>2016</v>
      </c>
      <c r="R56" s="134">
        <v>25</v>
      </c>
      <c r="S56" s="134" t="s">
        <v>28</v>
      </c>
      <c r="T56" s="136"/>
      <c r="U56" s="128"/>
      <c r="V56" s="128"/>
      <c r="W56" s="128"/>
      <c r="X56" s="128"/>
      <c r="Y56" s="131"/>
    </row>
    <row r="57" spans="1:25" ht="30" customHeight="1">
      <c r="A57" s="126" t="str">
        <f>'Приложение 1.1'!A56</f>
        <v>1.1.1.2.3.9.</v>
      </c>
      <c r="B57" s="127" t="str">
        <f>'Приложение 1.1'!B56</f>
        <v>Камеры КСО в РУ-10 кВ ТП-75 (Замена масляного выключателя ВМГ-10 на вакуумный ВВ-TEL (1шт.)) гп.Никель</v>
      </c>
      <c r="C57" s="133">
        <v>1969</v>
      </c>
      <c r="D57" s="134">
        <v>25</v>
      </c>
      <c r="E57" s="134" t="s">
        <v>28</v>
      </c>
      <c r="F57" s="136"/>
      <c r="G57" s="128"/>
      <c r="H57" s="128"/>
      <c r="I57" s="128"/>
      <c r="J57" s="128"/>
      <c r="K57" s="129"/>
      <c r="L57" s="129">
        <f t="shared" si="3"/>
        <v>0.72</v>
      </c>
      <c r="M57" s="129"/>
      <c r="N57" s="129">
        <v>0.32</v>
      </c>
      <c r="O57" s="129">
        <v>0.33</v>
      </c>
      <c r="P57" s="129">
        <v>7.0000000000000007E-2</v>
      </c>
      <c r="Q57" s="128">
        <v>2016</v>
      </c>
      <c r="R57" s="134">
        <v>25</v>
      </c>
      <c r="S57" s="134" t="s">
        <v>28</v>
      </c>
      <c r="T57" s="136"/>
      <c r="U57" s="128"/>
      <c r="V57" s="128"/>
      <c r="W57" s="128"/>
      <c r="X57" s="128"/>
      <c r="Y57" s="131"/>
    </row>
    <row r="58" spans="1:25" ht="25.5" customHeight="1">
      <c r="A58" s="126" t="str">
        <f>'Приложение 1.1'!A57</f>
        <v>1.1.1.2.3.10.</v>
      </c>
      <c r="B58" s="127" t="str">
        <f>'Приложение 1.1'!B57</f>
        <v xml:space="preserve"> ТП-75 (Замена силового трансформатора ТМ-250 на ТМГ-250 (2шт.)) п. Никель</v>
      </c>
      <c r="C58" s="133">
        <v>1969</v>
      </c>
      <c r="D58" s="134">
        <v>25</v>
      </c>
      <c r="E58" s="134" t="s">
        <v>29</v>
      </c>
      <c r="F58" s="135">
        <v>0.5</v>
      </c>
      <c r="G58" s="128"/>
      <c r="H58" s="128"/>
      <c r="I58" s="128"/>
      <c r="J58" s="128"/>
      <c r="K58" s="129"/>
      <c r="L58" s="129">
        <f t="shared" si="3"/>
        <v>1.3599999999999999</v>
      </c>
      <c r="M58" s="129"/>
      <c r="N58" s="129">
        <v>0.31</v>
      </c>
      <c r="O58" s="129">
        <v>0.86</v>
      </c>
      <c r="P58" s="129">
        <v>0.19</v>
      </c>
      <c r="Q58" s="128">
        <v>2016</v>
      </c>
      <c r="R58" s="134">
        <v>25</v>
      </c>
      <c r="S58" s="134" t="s">
        <v>29</v>
      </c>
      <c r="T58" s="135">
        <v>0.5</v>
      </c>
      <c r="U58" s="128"/>
      <c r="V58" s="128"/>
      <c r="W58" s="128"/>
      <c r="X58" s="128"/>
      <c r="Y58" s="131"/>
    </row>
    <row r="59" spans="1:25" ht="30" customHeight="1">
      <c r="A59" s="126" t="str">
        <f>'Приложение 1.1'!A58</f>
        <v>1.1.1.2.3.11.</v>
      </c>
      <c r="B59" s="127" t="str">
        <f>'Приложение 1.1'!B58</f>
        <v>Камеры КСО в РУ-10 кВ ТП-1 (Замена масляного выключателя ВМГ-10 на вакуумный ВВ-TEL (1шт.)) г. Заполярный</v>
      </c>
      <c r="C59" s="133">
        <v>1966</v>
      </c>
      <c r="D59" s="134">
        <v>25</v>
      </c>
      <c r="E59" s="134" t="s">
        <v>28</v>
      </c>
      <c r="F59" s="135"/>
      <c r="G59" s="128"/>
      <c r="H59" s="128"/>
      <c r="I59" s="128"/>
      <c r="J59" s="128"/>
      <c r="K59" s="129"/>
      <c r="L59" s="129">
        <f t="shared" si="3"/>
        <v>0.72</v>
      </c>
      <c r="M59" s="129"/>
      <c r="N59" s="129">
        <v>0.32</v>
      </c>
      <c r="O59" s="129">
        <v>0.33</v>
      </c>
      <c r="P59" s="129">
        <v>7.0000000000000007E-2</v>
      </c>
      <c r="Q59" s="128">
        <v>2016</v>
      </c>
      <c r="R59" s="134">
        <v>25</v>
      </c>
      <c r="S59" s="134" t="s">
        <v>28</v>
      </c>
      <c r="T59" s="135"/>
      <c r="U59" s="128"/>
      <c r="V59" s="128"/>
      <c r="W59" s="128"/>
      <c r="X59" s="128"/>
      <c r="Y59" s="131"/>
    </row>
    <row r="60" spans="1:25" ht="36.75" customHeight="1">
      <c r="A60" s="126" t="str">
        <f>'Приложение 1.1'!A59</f>
        <v>1.1.1.2.3.2.12.</v>
      </c>
      <c r="B60" s="127" t="str">
        <f>'Приложение 1.1'!B59</f>
        <v xml:space="preserve"> ТП-1 (Замена силового трансформатора ТМ - 400 на ТМГ-400 (2шт.)) г. Заполярный</v>
      </c>
      <c r="C60" s="133">
        <v>1966</v>
      </c>
      <c r="D60" s="134">
        <v>25</v>
      </c>
      <c r="E60" s="134" t="s">
        <v>30</v>
      </c>
      <c r="F60" s="135">
        <v>0.8</v>
      </c>
      <c r="G60" s="128"/>
      <c r="H60" s="128"/>
      <c r="I60" s="128"/>
      <c r="J60" s="128"/>
      <c r="K60" s="129"/>
      <c r="L60" s="129">
        <f t="shared" si="3"/>
        <v>1.3599999999999999</v>
      </c>
      <c r="M60" s="129"/>
      <c r="N60" s="129">
        <v>0.31</v>
      </c>
      <c r="O60" s="129">
        <v>0.86</v>
      </c>
      <c r="P60" s="129">
        <v>0.19</v>
      </c>
      <c r="Q60" s="128">
        <v>2016</v>
      </c>
      <c r="R60" s="134">
        <v>25</v>
      </c>
      <c r="S60" s="134" t="s">
        <v>30</v>
      </c>
      <c r="T60" s="135">
        <v>0.8</v>
      </c>
      <c r="U60" s="128"/>
      <c r="V60" s="128"/>
      <c r="W60" s="128"/>
      <c r="X60" s="128"/>
      <c r="Y60" s="131"/>
    </row>
    <row r="61" spans="1:25" ht="36.75" customHeight="1">
      <c r="A61" s="126" t="str">
        <f>'Приложение 1.1'!A60</f>
        <v>1.1.1.2.3.2.13.</v>
      </c>
      <c r="B61" s="127" t="str">
        <f>'Приложение 1.1'!B60</f>
        <v>Камеры КСО в РУ-10 кВ ТП-7 (Замена масляного выключателя ВМГ-10 на вакуумный ВВ-TEL (1шт.)) гп.Никель</v>
      </c>
      <c r="C61" s="133">
        <v>1964</v>
      </c>
      <c r="D61" s="134">
        <v>25</v>
      </c>
      <c r="E61" s="134" t="s">
        <v>28</v>
      </c>
      <c r="F61" s="135"/>
      <c r="G61" s="128"/>
      <c r="H61" s="128"/>
      <c r="I61" s="128"/>
      <c r="J61" s="128"/>
      <c r="K61" s="129"/>
      <c r="L61" s="129">
        <f t="shared" si="3"/>
        <v>0.72</v>
      </c>
      <c r="M61" s="129"/>
      <c r="N61" s="129">
        <v>0.32</v>
      </c>
      <c r="O61" s="129">
        <v>0.33</v>
      </c>
      <c r="P61" s="129">
        <v>7.0000000000000007E-2</v>
      </c>
      <c r="Q61" s="128">
        <v>2016</v>
      </c>
      <c r="R61" s="134">
        <v>25</v>
      </c>
      <c r="S61" s="134" t="s">
        <v>28</v>
      </c>
      <c r="T61" s="135"/>
      <c r="U61" s="128"/>
      <c r="V61" s="128"/>
      <c r="W61" s="128"/>
      <c r="X61" s="128"/>
      <c r="Y61" s="131"/>
    </row>
    <row r="62" spans="1:25" ht="28.5" customHeight="1">
      <c r="A62" s="126" t="str">
        <f>'Приложение 1.1'!A61</f>
        <v>1.1.1.2.3.2.14.</v>
      </c>
      <c r="B62" s="127" t="str">
        <f>'Приложение 1.1'!B61</f>
        <v xml:space="preserve"> ТП-7 (Замена силового трансформатора ТМ-400 на ТМГ-400 (2шт.)) г. Заполярный</v>
      </c>
      <c r="C62" s="133">
        <v>1964</v>
      </c>
      <c r="D62" s="134">
        <v>25</v>
      </c>
      <c r="E62" s="134" t="s">
        <v>30</v>
      </c>
      <c r="F62" s="135">
        <v>0.8</v>
      </c>
      <c r="G62" s="128"/>
      <c r="H62" s="128"/>
      <c r="I62" s="128"/>
      <c r="J62" s="128"/>
      <c r="K62" s="129"/>
      <c r="L62" s="129">
        <f t="shared" si="3"/>
        <v>1.3599999999999999</v>
      </c>
      <c r="M62" s="129"/>
      <c r="N62" s="129">
        <v>0.31</v>
      </c>
      <c r="O62" s="129">
        <v>0.86</v>
      </c>
      <c r="P62" s="129">
        <v>0.19</v>
      </c>
      <c r="Q62" s="128">
        <v>2016</v>
      </c>
      <c r="R62" s="134">
        <v>25</v>
      </c>
      <c r="S62" s="134" t="s">
        <v>30</v>
      </c>
      <c r="T62" s="135">
        <v>0.8</v>
      </c>
      <c r="U62" s="128"/>
      <c r="V62" s="128"/>
      <c r="W62" s="128"/>
      <c r="X62" s="128"/>
      <c r="Y62" s="131"/>
    </row>
    <row r="63" spans="1:25" ht="35.450000000000003" customHeight="1">
      <c r="A63" s="126" t="str">
        <f>'Приложение 1.1'!A62</f>
        <v>1.1.1.2.3.2.15.</v>
      </c>
      <c r="B63" s="127" t="str">
        <f>'Приложение 1.1'!B62</f>
        <v xml:space="preserve"> ТП-2 (Замена силового трансформатора ТМ-400 на ТМГ-400 (1шт.)) г. Заполярный</v>
      </c>
      <c r="C63" s="133">
        <v>1961</v>
      </c>
      <c r="D63" s="134">
        <v>25</v>
      </c>
      <c r="E63" s="134" t="s">
        <v>31</v>
      </c>
      <c r="F63" s="135">
        <v>0.4</v>
      </c>
      <c r="G63" s="128"/>
      <c r="H63" s="128"/>
      <c r="I63" s="128"/>
      <c r="J63" s="128"/>
      <c r="K63" s="129"/>
      <c r="L63" s="129">
        <f t="shared" si="3"/>
        <v>0.67999999999999994</v>
      </c>
      <c r="M63" s="129"/>
      <c r="N63" s="129">
        <v>0.16</v>
      </c>
      <c r="O63" s="129">
        <v>0.43</v>
      </c>
      <c r="P63" s="129">
        <v>0.09</v>
      </c>
      <c r="Q63" s="128">
        <v>2016</v>
      </c>
      <c r="R63" s="134">
        <v>25</v>
      </c>
      <c r="S63" s="134" t="s">
        <v>31</v>
      </c>
      <c r="T63" s="135">
        <v>0.4</v>
      </c>
      <c r="U63" s="128"/>
      <c r="V63" s="128"/>
      <c r="W63" s="128"/>
      <c r="X63" s="128"/>
      <c r="Y63" s="131"/>
    </row>
    <row r="64" spans="1:25" ht="27" customHeight="1">
      <c r="A64" s="126" t="str">
        <f>'Приложение 1.1'!A63</f>
        <v>1.1.1.2.3.2.16.</v>
      </c>
      <c r="B64" s="127" t="str">
        <f>'Приложение 1.1'!B63</f>
        <v xml:space="preserve"> ТП-3 (Замена силового трансформатора ТМ -630на ТМГ-630 (2шт.)) г. Заполярный</v>
      </c>
      <c r="C64" s="133">
        <v>1963</v>
      </c>
      <c r="D64" s="134">
        <v>25</v>
      </c>
      <c r="E64" s="134" t="s">
        <v>29</v>
      </c>
      <c r="F64" s="135">
        <v>1.26</v>
      </c>
      <c r="G64" s="128"/>
      <c r="H64" s="128"/>
      <c r="I64" s="128"/>
      <c r="J64" s="128"/>
      <c r="K64" s="129"/>
      <c r="L64" s="129">
        <f t="shared" si="3"/>
        <v>1.43</v>
      </c>
      <c r="M64" s="129"/>
      <c r="N64" s="129">
        <v>0.33</v>
      </c>
      <c r="O64" s="129">
        <v>0.91</v>
      </c>
      <c r="P64" s="129">
        <v>0.19</v>
      </c>
      <c r="Q64" s="128">
        <v>2017</v>
      </c>
      <c r="R64" s="134">
        <v>25</v>
      </c>
      <c r="S64" s="134" t="s">
        <v>29</v>
      </c>
      <c r="T64" s="135">
        <v>1.26</v>
      </c>
      <c r="U64" s="128"/>
      <c r="V64" s="128"/>
      <c r="W64" s="128"/>
      <c r="X64" s="128"/>
      <c r="Y64" s="131"/>
    </row>
    <row r="65" spans="1:25" ht="27.75" customHeight="1">
      <c r="A65" s="126" t="str">
        <f>'Приложение 1.1'!A64</f>
        <v>1.1.1.2.3.2.17.</v>
      </c>
      <c r="B65" s="127" t="str">
        <f>'Приложение 1.1'!B64</f>
        <v xml:space="preserve"> ТП-3а (Замена силового трансформатора ТМ-320 на ТМГ-400 (2шт.)) г. Заполярный</v>
      </c>
      <c r="C65" s="133">
        <v>1966</v>
      </c>
      <c r="D65" s="134">
        <v>25</v>
      </c>
      <c r="E65" s="134" t="s">
        <v>29</v>
      </c>
      <c r="F65" s="135">
        <v>0.64</v>
      </c>
      <c r="G65" s="128"/>
      <c r="H65" s="128"/>
      <c r="I65" s="128"/>
      <c r="J65" s="128"/>
      <c r="K65" s="129"/>
      <c r="L65" s="129">
        <f t="shared" si="3"/>
        <v>1.43</v>
      </c>
      <c r="M65" s="129"/>
      <c r="N65" s="129">
        <v>0.33</v>
      </c>
      <c r="O65" s="129">
        <v>0.91</v>
      </c>
      <c r="P65" s="129">
        <v>0.19</v>
      </c>
      <c r="Q65" s="128">
        <v>2017</v>
      </c>
      <c r="R65" s="134">
        <v>25</v>
      </c>
      <c r="S65" s="134" t="s">
        <v>29</v>
      </c>
      <c r="T65" s="135">
        <v>0.8</v>
      </c>
      <c r="U65" s="128"/>
      <c r="V65" s="128"/>
      <c r="W65" s="128"/>
      <c r="X65" s="128"/>
      <c r="Y65" s="131"/>
    </row>
    <row r="66" spans="1:25" ht="25.5" customHeight="1">
      <c r="A66" s="126" t="str">
        <f>'Приложение 1.1'!A65</f>
        <v>1.1.1.2.3.2.18.</v>
      </c>
      <c r="B66" s="127" t="str">
        <f>'Приложение 1.1'!B65</f>
        <v xml:space="preserve"> ТП-4 (Замена силового трансформатора ТМ-320 на ТМГ-400 (2шт.)) г. Заполярный</v>
      </c>
      <c r="C66" s="133">
        <v>1964</v>
      </c>
      <c r="D66" s="134">
        <v>25</v>
      </c>
      <c r="E66" s="134" t="s">
        <v>29</v>
      </c>
      <c r="F66" s="135">
        <f>0.32*2</f>
        <v>0.64</v>
      </c>
      <c r="G66" s="128"/>
      <c r="H66" s="128"/>
      <c r="I66" s="128"/>
      <c r="J66" s="128"/>
      <c r="K66" s="129"/>
      <c r="L66" s="129">
        <f t="shared" ref="L66:L71" si="4">SUM(M66:P66)</f>
        <v>1.43</v>
      </c>
      <c r="M66" s="129"/>
      <c r="N66" s="129">
        <v>0.33</v>
      </c>
      <c r="O66" s="129">
        <v>0.91</v>
      </c>
      <c r="P66" s="129">
        <v>0.19</v>
      </c>
      <c r="Q66" s="128">
        <v>2017</v>
      </c>
      <c r="R66" s="134">
        <v>25</v>
      </c>
      <c r="S66" s="134" t="s">
        <v>29</v>
      </c>
      <c r="T66" s="135">
        <v>0.8</v>
      </c>
      <c r="U66" s="128"/>
      <c r="V66" s="128"/>
      <c r="W66" s="128"/>
      <c r="X66" s="128"/>
      <c r="Y66" s="131"/>
    </row>
    <row r="67" spans="1:25" ht="24" customHeight="1">
      <c r="A67" s="126" t="str">
        <f>'Приложение 1.1'!A66</f>
        <v>1.1.1.2.3.2.19.</v>
      </c>
      <c r="B67" s="127" t="str">
        <f>'Приложение 1.1'!B66</f>
        <v xml:space="preserve"> ТП-5 (Замена силового трансформатора ТМ-400 на ТМГ-400 (2шт.)) г. Заполярный</v>
      </c>
      <c r="C67" s="133">
        <v>1967</v>
      </c>
      <c r="D67" s="134">
        <v>25</v>
      </c>
      <c r="E67" s="134" t="s">
        <v>30</v>
      </c>
      <c r="F67" s="135">
        <v>0.8</v>
      </c>
      <c r="G67" s="128"/>
      <c r="H67" s="128"/>
      <c r="I67" s="128"/>
      <c r="J67" s="128"/>
      <c r="K67" s="129"/>
      <c r="L67" s="129">
        <f t="shared" si="4"/>
        <v>1.43</v>
      </c>
      <c r="M67" s="129"/>
      <c r="N67" s="129">
        <v>0.33</v>
      </c>
      <c r="O67" s="129">
        <v>0.91</v>
      </c>
      <c r="P67" s="129">
        <v>0.19</v>
      </c>
      <c r="Q67" s="128">
        <v>2017</v>
      </c>
      <c r="R67" s="134">
        <v>25</v>
      </c>
      <c r="S67" s="134" t="s">
        <v>30</v>
      </c>
      <c r="T67" s="135">
        <v>0.8</v>
      </c>
      <c r="U67" s="128"/>
      <c r="V67" s="128"/>
      <c r="W67" s="128"/>
      <c r="X67" s="128"/>
      <c r="Y67" s="131"/>
    </row>
    <row r="68" spans="1:25" ht="24" customHeight="1">
      <c r="A68" s="126" t="str">
        <f>'Приложение 1.1'!A67</f>
        <v>1.1.1.2.3.2.20.</v>
      </c>
      <c r="B68" s="127" t="str">
        <f>'Приложение 1.1'!B67</f>
        <v xml:space="preserve"> ТП-5а (Замена силового трансформатора ТМ-320 на ТМГ -400 (2шт.)) г. Заполярный</v>
      </c>
      <c r="C68" s="133">
        <v>1967</v>
      </c>
      <c r="D68" s="134">
        <v>25</v>
      </c>
      <c r="E68" s="134" t="s">
        <v>30</v>
      </c>
      <c r="F68" s="135">
        <f>0.32*2</f>
        <v>0.64</v>
      </c>
      <c r="G68" s="128"/>
      <c r="H68" s="128"/>
      <c r="I68" s="128"/>
      <c r="J68" s="128"/>
      <c r="K68" s="129"/>
      <c r="L68" s="129">
        <f t="shared" si="4"/>
        <v>1.43</v>
      </c>
      <c r="M68" s="129"/>
      <c r="N68" s="129">
        <v>0.33</v>
      </c>
      <c r="O68" s="129">
        <v>0.91</v>
      </c>
      <c r="P68" s="129">
        <v>0.19</v>
      </c>
      <c r="Q68" s="128">
        <v>2017</v>
      </c>
      <c r="R68" s="134">
        <v>25</v>
      </c>
      <c r="S68" s="134" t="s">
        <v>30</v>
      </c>
      <c r="T68" s="135">
        <v>0.8</v>
      </c>
      <c r="U68" s="128"/>
      <c r="V68" s="128"/>
      <c r="W68" s="128"/>
      <c r="X68" s="128"/>
      <c r="Y68" s="131"/>
    </row>
    <row r="69" spans="1:25" ht="22.5" customHeight="1">
      <c r="A69" s="126" t="str">
        <f>'Приложение 1.1'!A68</f>
        <v>1.1.1.2.3.2.21.</v>
      </c>
      <c r="B69" s="127" t="str">
        <f>'Приложение 1.1'!B68</f>
        <v xml:space="preserve"> ТП-8 (Замена силового трансформатора ТМ-320 на ТМГ-400 (2шт.)) г. Заполярный</v>
      </c>
      <c r="C69" s="133">
        <v>1961</v>
      </c>
      <c r="D69" s="134">
        <v>25</v>
      </c>
      <c r="E69" s="134" t="s">
        <v>30</v>
      </c>
      <c r="F69" s="135">
        <f>0.32*2</f>
        <v>0.64</v>
      </c>
      <c r="G69" s="128"/>
      <c r="H69" s="128"/>
      <c r="I69" s="128"/>
      <c r="J69" s="128"/>
      <c r="K69" s="129"/>
      <c r="L69" s="129">
        <f t="shared" si="4"/>
        <v>1.43</v>
      </c>
      <c r="M69" s="129"/>
      <c r="N69" s="129">
        <v>0.33</v>
      </c>
      <c r="O69" s="129">
        <v>0.91</v>
      </c>
      <c r="P69" s="129">
        <v>0.19</v>
      </c>
      <c r="Q69" s="128">
        <v>2017</v>
      </c>
      <c r="R69" s="134">
        <v>25</v>
      </c>
      <c r="S69" s="134" t="s">
        <v>30</v>
      </c>
      <c r="T69" s="135">
        <v>0.4</v>
      </c>
      <c r="U69" s="128"/>
      <c r="V69" s="128"/>
      <c r="W69" s="128"/>
      <c r="X69" s="128"/>
      <c r="Y69" s="131"/>
    </row>
    <row r="70" spans="1:25" ht="20.25" customHeight="1">
      <c r="A70" s="126" t="str">
        <f>'Приложение 1.1'!A69</f>
        <v>1.1.1.2.3.2.22.</v>
      </c>
      <c r="B70" s="127" t="str">
        <f>'Приложение 1.1'!B69</f>
        <v xml:space="preserve"> ТП-9 (Замена силового трансформатора ТМ-400на ТМГ-400 (2шт.)) г. Заполярный</v>
      </c>
      <c r="C70" s="133">
        <v>1958</v>
      </c>
      <c r="D70" s="134">
        <v>25</v>
      </c>
      <c r="E70" s="134" t="s">
        <v>30</v>
      </c>
      <c r="F70" s="135">
        <v>0.8</v>
      </c>
      <c r="G70" s="128"/>
      <c r="H70" s="128"/>
      <c r="I70" s="128"/>
      <c r="J70" s="128"/>
      <c r="K70" s="129"/>
      <c r="L70" s="129">
        <f t="shared" si="4"/>
        <v>1.43</v>
      </c>
      <c r="M70" s="129"/>
      <c r="N70" s="129">
        <v>0.33</v>
      </c>
      <c r="O70" s="129">
        <v>0.91</v>
      </c>
      <c r="P70" s="129">
        <v>0.19</v>
      </c>
      <c r="Q70" s="128">
        <v>2017</v>
      </c>
      <c r="R70" s="134">
        <v>25</v>
      </c>
      <c r="S70" s="134" t="s">
        <v>30</v>
      </c>
      <c r="T70" s="135">
        <v>0.8</v>
      </c>
      <c r="U70" s="128"/>
      <c r="V70" s="128"/>
      <c r="W70" s="128"/>
      <c r="X70" s="128"/>
      <c r="Y70" s="131"/>
    </row>
    <row r="71" spans="1:25" ht="22.5" customHeight="1">
      <c r="A71" s="126" t="str">
        <f>'Приложение 1.1'!A70</f>
        <v>1.1.1.2.3.2.23.</v>
      </c>
      <c r="B71" s="127" t="str">
        <f>'Приложение 1.1'!B70</f>
        <v xml:space="preserve"> ТП-10 (Замена силового трансформатора ТМ-320 на ТМГ-400 (1шт.)) г. Заполярный</v>
      </c>
      <c r="C71" s="133">
        <v>1958</v>
      </c>
      <c r="D71" s="134">
        <v>25</v>
      </c>
      <c r="E71" s="134" t="s">
        <v>31</v>
      </c>
      <c r="F71" s="135">
        <v>0.32</v>
      </c>
      <c r="G71" s="128"/>
      <c r="H71" s="128"/>
      <c r="I71" s="128"/>
      <c r="J71" s="128"/>
      <c r="K71" s="129"/>
      <c r="L71" s="129">
        <f t="shared" si="4"/>
        <v>0.71</v>
      </c>
      <c r="M71" s="129"/>
      <c r="N71" s="129">
        <v>0.17</v>
      </c>
      <c r="O71" s="129">
        <v>0.45</v>
      </c>
      <c r="P71" s="129">
        <v>0.09</v>
      </c>
      <c r="Q71" s="128">
        <v>2017</v>
      </c>
      <c r="R71" s="134">
        <v>25</v>
      </c>
      <c r="S71" s="134" t="s">
        <v>31</v>
      </c>
      <c r="T71" s="135">
        <v>0.4</v>
      </c>
      <c r="U71" s="128"/>
      <c r="V71" s="128"/>
      <c r="W71" s="128"/>
      <c r="X71" s="128"/>
      <c r="Y71" s="131"/>
    </row>
    <row r="72" spans="1:25">
      <c r="A72" s="99" t="str">
        <f>'Приложение 1.1'!A71</f>
        <v>1.2</v>
      </c>
      <c r="B72" s="100" t="str">
        <f>'Приложение 1.1'!B71</f>
        <v>Создание систем противоаварийной и режимной автоматики</v>
      </c>
      <c r="C72" s="101"/>
      <c r="D72" s="101"/>
      <c r="E72" s="101"/>
      <c r="F72" s="102">
        <f>SUM(F73:F73)</f>
        <v>0</v>
      </c>
      <c r="G72" s="101"/>
      <c r="H72" s="101"/>
      <c r="I72" s="101"/>
      <c r="J72" s="101"/>
      <c r="K72" s="102">
        <f>SUM(K73:K73)</f>
        <v>0</v>
      </c>
      <c r="L72" s="102">
        <f>SUM(M72:P72)</f>
        <v>0</v>
      </c>
      <c r="M72" s="102">
        <f>SUM(M73:M73)</f>
        <v>0</v>
      </c>
      <c r="N72" s="102">
        <f>SUM(N73:N73)</f>
        <v>0</v>
      </c>
      <c r="O72" s="102">
        <f>SUM(O73:O73)</f>
        <v>0</v>
      </c>
      <c r="P72" s="102">
        <f>SUM(P73:P73)</f>
        <v>0</v>
      </c>
      <c r="Q72" s="101"/>
      <c r="R72" s="101"/>
      <c r="S72" s="101"/>
      <c r="T72" s="102">
        <f>'Приложение 1.1'!D71</f>
        <v>0</v>
      </c>
      <c r="U72" s="101"/>
      <c r="V72" s="101"/>
      <c r="W72" s="101"/>
      <c r="X72" s="101"/>
      <c r="Y72" s="103">
        <f>'Приложение 1.1'!E71</f>
        <v>0</v>
      </c>
    </row>
    <row r="73" spans="1:25">
      <c r="A73" s="126" t="str">
        <f>'Приложение 1.1'!A72</f>
        <v>1.2.1.1</v>
      </c>
      <c r="B73" s="127" t="str">
        <f>'Приложение 1.1'!B72</f>
        <v xml:space="preserve">Объект 1  </v>
      </c>
      <c r="C73" s="128"/>
      <c r="D73" s="128"/>
      <c r="E73" s="128"/>
      <c r="F73" s="129"/>
      <c r="G73" s="128"/>
      <c r="H73" s="128"/>
      <c r="I73" s="128"/>
      <c r="J73" s="128"/>
      <c r="K73" s="129"/>
      <c r="L73" s="129">
        <f>SUM(M73:P73)</f>
        <v>0</v>
      </c>
      <c r="M73" s="129"/>
      <c r="N73" s="129"/>
      <c r="O73" s="129"/>
      <c r="P73" s="129"/>
      <c r="Q73" s="128"/>
      <c r="R73" s="128"/>
      <c r="S73" s="128"/>
      <c r="T73" s="129">
        <f>'Приложение 1.1'!D72</f>
        <v>0</v>
      </c>
      <c r="U73" s="128"/>
      <c r="V73" s="128"/>
      <c r="W73" s="128"/>
      <c r="X73" s="128"/>
      <c r="Y73" s="131">
        <f>'Приложение 1.1'!E72</f>
        <v>0</v>
      </c>
    </row>
    <row r="74" spans="1:25">
      <c r="A74" s="99" t="str">
        <f>'Приложение 1.1'!A73</f>
        <v>1.3</v>
      </c>
      <c r="B74" s="100" t="str">
        <f>'Приложение 1.1'!B73</f>
        <v>Создание систем телемеханики и связи</v>
      </c>
      <c r="C74" s="101"/>
      <c r="D74" s="101"/>
      <c r="E74" s="101"/>
      <c r="F74" s="102">
        <f>SUM(F75:F75)</f>
        <v>0</v>
      </c>
      <c r="G74" s="101"/>
      <c r="H74" s="101"/>
      <c r="I74" s="101"/>
      <c r="J74" s="101"/>
      <c r="K74" s="102">
        <f>SUM(K75:K75)</f>
        <v>0</v>
      </c>
      <c r="L74" s="102">
        <f t="shared" ref="L74:L84" si="5">SUM(M74:P74)</f>
        <v>0</v>
      </c>
      <c r="M74" s="102">
        <f>SUM(M75:M75)</f>
        <v>0</v>
      </c>
      <c r="N74" s="102">
        <f>SUM(N75:N75)</f>
        <v>0</v>
      </c>
      <c r="O74" s="102">
        <f>SUM(O75:O75)</f>
        <v>0</v>
      </c>
      <c r="P74" s="102">
        <f>SUM(P75:P75)</f>
        <v>0</v>
      </c>
      <c r="Q74" s="101"/>
      <c r="R74" s="101"/>
      <c r="S74" s="101"/>
      <c r="T74" s="102">
        <f>'Приложение 1.1'!D73</f>
        <v>0</v>
      </c>
      <c r="U74" s="101"/>
      <c r="V74" s="101"/>
      <c r="W74" s="101"/>
      <c r="X74" s="101"/>
      <c r="Y74" s="103">
        <f>'Приложение 1.1'!E73</f>
        <v>0</v>
      </c>
    </row>
    <row r="75" spans="1:25">
      <c r="A75" s="126" t="str">
        <f>'Приложение 1.1'!A74</f>
        <v>1.3.1.1</v>
      </c>
      <c r="B75" s="127" t="str">
        <f>'Приложение 1.1'!B74</f>
        <v xml:space="preserve">Объект 1  </v>
      </c>
      <c r="C75" s="128"/>
      <c r="D75" s="128"/>
      <c r="E75" s="128"/>
      <c r="F75" s="129"/>
      <c r="G75" s="128"/>
      <c r="H75" s="128"/>
      <c r="I75" s="128"/>
      <c r="J75" s="128"/>
      <c r="K75" s="129"/>
      <c r="L75" s="129">
        <f t="shared" si="5"/>
        <v>0</v>
      </c>
      <c r="M75" s="129"/>
      <c r="N75" s="129"/>
      <c r="O75" s="129"/>
      <c r="P75" s="129"/>
      <c r="Q75" s="128"/>
      <c r="R75" s="128"/>
      <c r="S75" s="128"/>
      <c r="T75" s="129">
        <f>'Приложение 1.1'!D74</f>
        <v>0</v>
      </c>
      <c r="U75" s="128"/>
      <c r="V75" s="128"/>
      <c r="W75" s="128"/>
      <c r="X75" s="128"/>
      <c r="Y75" s="131">
        <f>'Приложение 1.1'!E74</f>
        <v>0</v>
      </c>
    </row>
    <row r="76" spans="1:25" ht="22.5">
      <c r="A76" s="99" t="str">
        <f>'Приложение 1.1'!A75</f>
        <v>1.4</v>
      </c>
      <c r="B76" s="100" t="str">
        <f>'Приложение 1.1'!B75</f>
        <v>Установка устройств регулирования напряжения и компенсации реактивной мощности</v>
      </c>
      <c r="C76" s="101"/>
      <c r="D76" s="101"/>
      <c r="E76" s="101"/>
      <c r="F76" s="102">
        <f>SUM(F77:F77)</f>
        <v>0</v>
      </c>
      <c r="G76" s="101"/>
      <c r="H76" s="101"/>
      <c r="I76" s="101"/>
      <c r="J76" s="101"/>
      <c r="K76" s="102">
        <f>SUM(K77:K77)</f>
        <v>0</v>
      </c>
      <c r="L76" s="102">
        <f t="shared" si="5"/>
        <v>0</v>
      </c>
      <c r="M76" s="102">
        <f>SUM(M77:M77)</f>
        <v>0</v>
      </c>
      <c r="N76" s="102">
        <f>SUM(N77:N77)</f>
        <v>0</v>
      </c>
      <c r="O76" s="102">
        <f>SUM(O77:O77)</f>
        <v>0</v>
      </c>
      <c r="P76" s="102">
        <f>SUM(P77:P77)</f>
        <v>0</v>
      </c>
      <c r="Q76" s="101"/>
      <c r="R76" s="101"/>
      <c r="S76" s="101"/>
      <c r="T76" s="102">
        <f>'Приложение 1.1'!D75</f>
        <v>0</v>
      </c>
      <c r="U76" s="101"/>
      <c r="V76" s="101"/>
      <c r="W76" s="101"/>
      <c r="X76" s="101"/>
      <c r="Y76" s="103">
        <f>'Приложение 1.1'!E75</f>
        <v>0</v>
      </c>
    </row>
    <row r="77" spans="1:25">
      <c r="A77" s="126" t="str">
        <f>'Приложение 1.1'!A76</f>
        <v>1.4.1.1</v>
      </c>
      <c r="B77" s="127" t="str">
        <f>'Приложение 1.1'!B76</f>
        <v xml:space="preserve">Объект 1  </v>
      </c>
      <c r="C77" s="128"/>
      <c r="D77" s="128"/>
      <c r="E77" s="128"/>
      <c r="F77" s="129"/>
      <c r="G77" s="128"/>
      <c r="H77" s="128"/>
      <c r="I77" s="128"/>
      <c r="J77" s="128"/>
      <c r="K77" s="129"/>
      <c r="L77" s="129">
        <f t="shared" si="5"/>
        <v>0</v>
      </c>
      <c r="M77" s="129"/>
      <c r="N77" s="129"/>
      <c r="O77" s="129"/>
      <c r="P77" s="129"/>
      <c r="Q77" s="128"/>
      <c r="R77" s="128"/>
      <c r="S77" s="128"/>
      <c r="T77" s="129">
        <f>'Приложение 1.1'!D76</f>
        <v>0</v>
      </c>
      <c r="U77" s="128"/>
      <c r="V77" s="128"/>
      <c r="W77" s="128"/>
      <c r="X77" s="128"/>
      <c r="Y77" s="131">
        <f>'Приложение 1.1'!E76</f>
        <v>0</v>
      </c>
    </row>
    <row r="78" spans="1:25">
      <c r="A78" s="99" t="str">
        <f>'Приложение 1.1'!A77</f>
        <v>1.5</v>
      </c>
      <c r="B78" s="100" t="str">
        <f>'Приложение 1.1'!B77</f>
        <v>Средства учета и контроля э/э, в т.ч.</v>
      </c>
      <c r="C78" s="101"/>
      <c r="D78" s="101"/>
      <c r="E78" s="101"/>
      <c r="F78" s="102">
        <f>SUM(F79:F79)</f>
        <v>0</v>
      </c>
      <c r="G78" s="101"/>
      <c r="H78" s="101"/>
      <c r="I78" s="101"/>
      <c r="J78" s="101"/>
      <c r="K78" s="102">
        <f>SUM(K79:K79)</f>
        <v>0</v>
      </c>
      <c r="L78" s="102">
        <f t="shared" si="5"/>
        <v>1.7500000000000002</v>
      </c>
      <c r="M78" s="102">
        <f>SUM(M79:M79)</f>
        <v>0</v>
      </c>
      <c r="N78" s="102">
        <f>SUM(N79:N79)</f>
        <v>0.09</v>
      </c>
      <c r="O78" s="102">
        <f>SUM(O79:O79)</f>
        <v>1.37</v>
      </c>
      <c r="P78" s="102">
        <f>SUM(P79:P79)</f>
        <v>0.28999999999999998</v>
      </c>
      <c r="Q78" s="101"/>
      <c r="R78" s="101"/>
      <c r="S78" s="101"/>
      <c r="T78" s="102">
        <f>'Приложение 1.1'!D77</f>
        <v>0</v>
      </c>
      <c r="U78" s="101"/>
      <c r="V78" s="101"/>
      <c r="W78" s="101"/>
      <c r="X78" s="101"/>
      <c r="Y78" s="103">
        <f>'Приложение 1.1'!E77</f>
        <v>0</v>
      </c>
    </row>
    <row r="79" spans="1:25" ht="21.75" customHeight="1">
      <c r="A79" s="126" t="str">
        <f>'Приложение 1.1'!A78</f>
        <v>1.5.2.1</v>
      </c>
      <c r="B79" s="127" t="str">
        <f>'Приложение 1.1'!B78</f>
        <v>Установка реклоузера взамен ПП-6 на ВЛ-10 кВ Л-3(филиал"Заполярниная горэлектросеть")</v>
      </c>
      <c r="C79" s="128"/>
      <c r="D79" s="137"/>
      <c r="E79" s="138" t="s">
        <v>326</v>
      </c>
      <c r="F79" s="138"/>
      <c r="G79" s="128"/>
      <c r="H79" s="128"/>
      <c r="I79" s="128"/>
      <c r="J79" s="128"/>
      <c r="K79" s="129"/>
      <c r="L79" s="129">
        <f t="shared" si="5"/>
        <v>1.7500000000000002</v>
      </c>
      <c r="M79" s="129"/>
      <c r="N79" s="129">
        <v>0.09</v>
      </c>
      <c r="O79" s="129">
        <v>1.37</v>
      </c>
      <c r="P79" s="129">
        <v>0.28999999999999998</v>
      </c>
      <c r="Q79" s="128"/>
      <c r="R79" s="128"/>
      <c r="S79" s="128"/>
      <c r="T79" s="129">
        <f>'Приложение 1.1'!D78</f>
        <v>0</v>
      </c>
      <c r="U79" s="128"/>
      <c r="V79" s="128"/>
      <c r="W79" s="128"/>
      <c r="X79" s="128"/>
      <c r="Y79" s="131">
        <f>'Приложение 1.1'!E78</f>
        <v>0</v>
      </c>
    </row>
    <row r="80" spans="1:25" ht="20.25" customHeight="1">
      <c r="A80" s="99" t="str">
        <f>'Приложение 1.1'!A79</f>
        <v>1.6</v>
      </c>
      <c r="B80" s="100" t="str">
        <f>'Приложение 1.1'!B79</f>
        <v>Пир для строительства будущих лет, в т.ч.</v>
      </c>
      <c r="C80" s="101"/>
      <c r="D80" s="101"/>
      <c r="E80" s="101"/>
      <c r="F80" s="102">
        <f>SUM(F81:F81)</f>
        <v>0</v>
      </c>
      <c r="G80" s="101"/>
      <c r="H80" s="101"/>
      <c r="I80" s="101"/>
      <c r="J80" s="101"/>
      <c r="K80" s="102">
        <f>SUM(K81:K81)</f>
        <v>0</v>
      </c>
      <c r="L80" s="102">
        <f t="shared" si="5"/>
        <v>0</v>
      </c>
      <c r="M80" s="102">
        <f>SUM(M81:M81)</f>
        <v>0</v>
      </c>
      <c r="N80" s="102">
        <f>SUM(N81:N81)</f>
        <v>0</v>
      </c>
      <c r="O80" s="102">
        <f>SUM(O81:O81)</f>
        <v>0</v>
      </c>
      <c r="P80" s="102">
        <f>SUM(P81:P81)</f>
        <v>0</v>
      </c>
      <c r="Q80" s="101"/>
      <c r="R80" s="101"/>
      <c r="S80" s="101"/>
      <c r="T80" s="102">
        <f>'Приложение 1.1'!D79</f>
        <v>0</v>
      </c>
      <c r="U80" s="101"/>
      <c r="V80" s="101"/>
      <c r="W80" s="101"/>
      <c r="X80" s="101"/>
      <c r="Y80" s="103">
        <f>'Приложение 1.1'!E79</f>
        <v>0</v>
      </c>
    </row>
    <row r="81" spans="1:28">
      <c r="A81" s="126" t="str">
        <f>'Приложение 1.1'!A80</f>
        <v>1.6.1.1</v>
      </c>
      <c r="B81" s="127" t="str">
        <f>'Приложение 1.1'!B80</f>
        <v xml:space="preserve">Объект 1  </v>
      </c>
      <c r="C81" s="128"/>
      <c r="D81" s="128"/>
      <c r="E81" s="128"/>
      <c r="F81" s="129"/>
      <c r="G81" s="128"/>
      <c r="H81" s="128"/>
      <c r="I81" s="128"/>
      <c r="J81" s="128"/>
      <c r="K81" s="129"/>
      <c r="L81" s="129">
        <f t="shared" si="5"/>
        <v>0</v>
      </c>
      <c r="M81" s="129"/>
      <c r="N81" s="129"/>
      <c r="O81" s="129"/>
      <c r="P81" s="129"/>
      <c r="Q81" s="128"/>
      <c r="R81" s="128"/>
      <c r="S81" s="128"/>
      <c r="T81" s="129">
        <f>'Приложение 1.1'!D80</f>
        <v>0</v>
      </c>
      <c r="U81" s="128"/>
      <c r="V81" s="128"/>
      <c r="W81" s="128"/>
      <c r="X81" s="128"/>
      <c r="Y81" s="131">
        <f>'Приложение 1.1'!E80</f>
        <v>0</v>
      </c>
    </row>
    <row r="82" spans="1:28">
      <c r="A82" s="99" t="str">
        <f>'Приложение 1.1'!A81</f>
        <v>1.7.</v>
      </c>
      <c r="B82" s="100" t="str">
        <f>'Приложение 1.1'!B81</f>
        <v>Прочие производственные и хозяйственные объекты</v>
      </c>
      <c r="C82" s="101"/>
      <c r="D82" s="101"/>
      <c r="E82" s="101"/>
      <c r="F82" s="102">
        <f>SUM(F83,F85,F87,F89,F109,F119,F121,F123)</f>
        <v>0</v>
      </c>
      <c r="G82" s="101"/>
      <c r="H82" s="101"/>
      <c r="I82" s="101"/>
      <c r="J82" s="101"/>
      <c r="K82" s="102">
        <f>SUM(K83,K85,K87,K89,K109,K119,K121,K123)</f>
        <v>0</v>
      </c>
      <c r="L82" s="102">
        <f t="shared" si="5"/>
        <v>23.021999999999998</v>
      </c>
      <c r="M82" s="102">
        <f>SUM(M83,M85,M87,M89,M109,M119,M121,M123)</f>
        <v>0</v>
      </c>
      <c r="N82" s="102">
        <f>SUM(N83,N85,N87,N89,N109,N119,N121,N123)</f>
        <v>0</v>
      </c>
      <c r="O82" s="102">
        <f>SUM(O83,O85,O87,O89,O109,O119,O121,O123)</f>
        <v>6.8970000000000002</v>
      </c>
      <c r="P82" s="102">
        <f>SUM(P83,P85,P87,P89,P109,P119,P121,P123)</f>
        <v>16.124999999999996</v>
      </c>
      <c r="Q82" s="101"/>
      <c r="R82" s="101"/>
      <c r="S82" s="101"/>
      <c r="T82" s="102">
        <f>'Приложение 1.1'!D81</f>
        <v>0</v>
      </c>
      <c r="U82" s="101"/>
      <c r="V82" s="101"/>
      <c r="W82" s="101"/>
      <c r="X82" s="101"/>
      <c r="Y82" s="103">
        <f>'Приложение 1.1'!E81</f>
        <v>0</v>
      </c>
    </row>
    <row r="83" spans="1:28">
      <c r="A83" s="139" t="str">
        <f>'Приложение 1.1'!A82</f>
        <v>1.7.1.1.</v>
      </c>
      <c r="B83" s="140" t="str">
        <f>'Приложение 1.1'!B82</f>
        <v>Здания</v>
      </c>
      <c r="C83" s="141"/>
      <c r="D83" s="141"/>
      <c r="E83" s="141"/>
      <c r="F83" s="142">
        <f>SUM(F84:F84)</f>
        <v>0</v>
      </c>
      <c r="G83" s="141"/>
      <c r="H83" s="141"/>
      <c r="I83" s="141"/>
      <c r="J83" s="141"/>
      <c r="K83" s="142">
        <f>SUM(K84:K84)</f>
        <v>0</v>
      </c>
      <c r="L83" s="142">
        <f t="shared" si="5"/>
        <v>0</v>
      </c>
      <c r="M83" s="142">
        <f>SUM(M84:M84)</f>
        <v>0</v>
      </c>
      <c r="N83" s="142">
        <f>SUM(N84:N84)</f>
        <v>0</v>
      </c>
      <c r="O83" s="142">
        <f>SUM(O84:O84)</f>
        <v>0</v>
      </c>
      <c r="P83" s="142">
        <f>SUM(P84:P84)</f>
        <v>0</v>
      </c>
      <c r="Q83" s="141"/>
      <c r="R83" s="141"/>
      <c r="S83" s="141"/>
      <c r="T83" s="142">
        <f>'Приложение 1.1'!D82</f>
        <v>0</v>
      </c>
      <c r="U83" s="141"/>
      <c r="V83" s="141"/>
      <c r="W83" s="141"/>
      <c r="X83" s="141"/>
      <c r="Y83" s="143">
        <f>'Приложение 1.1'!E82</f>
        <v>0</v>
      </c>
    </row>
    <row r="84" spans="1:28">
      <c r="A84" s="126" t="str">
        <f>'Приложение 1.1'!A83</f>
        <v>1.7.1.1.1</v>
      </c>
      <c r="B84" s="127" t="str">
        <f>'Приложение 1.1'!B83</f>
        <v xml:space="preserve">Объект 1  </v>
      </c>
      <c r="C84" s="128"/>
      <c r="D84" s="128"/>
      <c r="E84" s="128"/>
      <c r="F84" s="129"/>
      <c r="G84" s="128"/>
      <c r="H84" s="128"/>
      <c r="I84" s="128"/>
      <c r="J84" s="128"/>
      <c r="K84" s="129"/>
      <c r="L84" s="129">
        <f t="shared" si="5"/>
        <v>0</v>
      </c>
      <c r="M84" s="129"/>
      <c r="N84" s="129"/>
      <c r="O84" s="129"/>
      <c r="P84" s="129"/>
      <c r="Q84" s="128"/>
      <c r="R84" s="128"/>
      <c r="S84" s="128"/>
      <c r="T84" s="129">
        <f>'Приложение 1.1'!D83</f>
        <v>0</v>
      </c>
      <c r="U84" s="128"/>
      <c r="V84" s="128"/>
      <c r="W84" s="128"/>
      <c r="X84" s="128"/>
      <c r="Y84" s="131">
        <f>'Приложение 1.1'!E83</f>
        <v>0</v>
      </c>
    </row>
    <row r="85" spans="1:28">
      <c r="A85" s="139" t="str">
        <f>'Приложение 1.1'!A84</f>
        <v>1.7.2.1.</v>
      </c>
      <c r="B85" s="140" t="str">
        <f>'Приложение 1.1'!B84</f>
        <v>Сооружения (кроме электрических линий)</v>
      </c>
      <c r="C85" s="141"/>
      <c r="D85" s="141"/>
      <c r="E85" s="141"/>
      <c r="F85" s="142">
        <f>SUM(F86:F86)</f>
        <v>0</v>
      </c>
      <c r="G85" s="141"/>
      <c r="H85" s="141"/>
      <c r="I85" s="141"/>
      <c r="J85" s="141"/>
      <c r="K85" s="142">
        <f>SUM(K86:K86)</f>
        <v>0</v>
      </c>
      <c r="L85" s="142">
        <f t="shared" ref="L85:L122" si="6">SUM(M85:P85)</f>
        <v>0</v>
      </c>
      <c r="M85" s="142">
        <f>SUM(M86:M86)</f>
        <v>0</v>
      </c>
      <c r="N85" s="142">
        <f>SUM(N86:N86)</f>
        <v>0</v>
      </c>
      <c r="O85" s="142">
        <f>SUM(O86:O86)</f>
        <v>0</v>
      </c>
      <c r="P85" s="142">
        <f>SUM(P86:P86)</f>
        <v>0</v>
      </c>
      <c r="Q85" s="141"/>
      <c r="R85" s="141"/>
      <c r="S85" s="141"/>
      <c r="T85" s="142">
        <f>'Приложение 1.1'!D84</f>
        <v>0</v>
      </c>
      <c r="U85" s="141"/>
      <c r="V85" s="141"/>
      <c r="W85" s="141"/>
      <c r="X85" s="141"/>
      <c r="Y85" s="143">
        <f>'Приложение 1.1'!E84</f>
        <v>0</v>
      </c>
    </row>
    <row r="86" spans="1:28">
      <c r="A86" s="126" t="str">
        <f>'Приложение 1.1'!A85</f>
        <v>1.7.2.1.1</v>
      </c>
      <c r="B86" s="127" t="str">
        <f>'Приложение 1.1'!B85</f>
        <v xml:space="preserve">Объект 1 </v>
      </c>
      <c r="C86" s="128"/>
      <c r="D86" s="128"/>
      <c r="E86" s="128"/>
      <c r="F86" s="129"/>
      <c r="G86" s="128"/>
      <c r="H86" s="128"/>
      <c r="I86" s="128"/>
      <c r="J86" s="128"/>
      <c r="K86" s="129"/>
      <c r="L86" s="129">
        <f t="shared" si="6"/>
        <v>0</v>
      </c>
      <c r="M86" s="129"/>
      <c r="N86" s="129"/>
      <c r="O86" s="129"/>
      <c r="P86" s="129"/>
      <c r="Q86" s="128"/>
      <c r="R86" s="128"/>
      <c r="S86" s="128"/>
      <c r="T86" s="129">
        <f>'Приложение 1.1'!D85</f>
        <v>0</v>
      </c>
      <c r="U86" s="128"/>
      <c r="V86" s="128"/>
      <c r="W86" s="128"/>
      <c r="X86" s="128"/>
      <c r="Y86" s="131">
        <f>'Приложение 1.1'!E85</f>
        <v>0</v>
      </c>
    </row>
    <row r="87" spans="1:28">
      <c r="A87" s="139" t="str">
        <f>'Приложение 1.1'!A86</f>
        <v>1.7.3.1.</v>
      </c>
      <c r="B87" s="140" t="str">
        <f>'Приложение 1.1'!B86</f>
        <v>Земельные участки</v>
      </c>
      <c r="C87" s="141"/>
      <c r="D87" s="141"/>
      <c r="E87" s="141"/>
      <c r="F87" s="142">
        <f>SUM(F88:F88)</f>
        <v>0</v>
      </c>
      <c r="G87" s="141"/>
      <c r="H87" s="141"/>
      <c r="I87" s="141"/>
      <c r="J87" s="141"/>
      <c r="K87" s="142">
        <f>SUM(K88:K88)</f>
        <v>0</v>
      </c>
      <c r="L87" s="142">
        <f t="shared" si="6"/>
        <v>0</v>
      </c>
      <c r="M87" s="142">
        <f>SUM(M88:M88)</f>
        <v>0</v>
      </c>
      <c r="N87" s="142">
        <f>SUM(N88:N88)</f>
        <v>0</v>
      </c>
      <c r="O87" s="142">
        <f>SUM(O88:O88)</f>
        <v>0</v>
      </c>
      <c r="P87" s="142">
        <f>SUM(P88:P88)</f>
        <v>0</v>
      </c>
      <c r="Q87" s="141"/>
      <c r="R87" s="141"/>
      <c r="S87" s="141"/>
      <c r="T87" s="142">
        <f>'Приложение 1.1'!D86</f>
        <v>0</v>
      </c>
      <c r="U87" s="141"/>
      <c r="V87" s="141"/>
      <c r="W87" s="141"/>
      <c r="X87" s="141"/>
      <c r="Y87" s="143">
        <f>'Приложение 1.1'!E86</f>
        <v>0</v>
      </c>
    </row>
    <row r="88" spans="1:28">
      <c r="A88" s="126" t="str">
        <f>'Приложение 1.1'!A87</f>
        <v>1.7.3.1.1</v>
      </c>
      <c r="B88" s="127" t="str">
        <f>'Приложение 1.1'!B87</f>
        <v xml:space="preserve">Объект 1 </v>
      </c>
      <c r="C88" s="128"/>
      <c r="D88" s="128"/>
      <c r="E88" s="128"/>
      <c r="F88" s="129"/>
      <c r="G88" s="128"/>
      <c r="H88" s="128"/>
      <c r="I88" s="128"/>
      <c r="J88" s="128"/>
      <c r="K88" s="129"/>
      <c r="L88" s="129">
        <f t="shared" si="6"/>
        <v>0</v>
      </c>
      <c r="M88" s="129"/>
      <c r="N88" s="129"/>
      <c r="O88" s="129"/>
      <c r="P88" s="129"/>
      <c r="Q88" s="128"/>
      <c r="R88" s="128"/>
      <c r="S88" s="128"/>
      <c r="T88" s="129">
        <f>'Приложение 1.1'!D87</f>
        <v>0</v>
      </c>
      <c r="U88" s="128"/>
      <c r="V88" s="128"/>
      <c r="W88" s="128"/>
      <c r="X88" s="128"/>
      <c r="Y88" s="131">
        <f>'Приложение 1.1'!E87</f>
        <v>0</v>
      </c>
    </row>
    <row r="89" spans="1:28">
      <c r="A89" s="139" t="str">
        <f>'Приложение 1.1'!A88</f>
        <v>1.7.4.2.</v>
      </c>
      <c r="B89" s="140" t="str">
        <f>'Приложение 1.1'!B88</f>
        <v>Машины и оборудование (кроме подстанций)</v>
      </c>
      <c r="C89" s="141"/>
      <c r="D89" s="141"/>
      <c r="E89" s="141"/>
      <c r="F89" s="142">
        <f>SUM(F90:F108)</f>
        <v>0</v>
      </c>
      <c r="G89" s="141"/>
      <c r="H89" s="141"/>
      <c r="I89" s="141"/>
      <c r="J89" s="141"/>
      <c r="K89" s="142">
        <f t="shared" ref="K89:P89" si="7">SUM(K90:K108)</f>
        <v>0</v>
      </c>
      <c r="L89" s="142">
        <f t="shared" si="7"/>
        <v>6.8970000000000002</v>
      </c>
      <c r="M89" s="142">
        <f t="shared" si="7"/>
        <v>0</v>
      </c>
      <c r="N89" s="142">
        <f t="shared" si="7"/>
        <v>0</v>
      </c>
      <c r="O89" s="142">
        <f t="shared" si="7"/>
        <v>6.8970000000000002</v>
      </c>
      <c r="P89" s="142">
        <f t="shared" si="7"/>
        <v>0</v>
      </c>
      <c r="Q89" s="141"/>
      <c r="R89" s="141"/>
      <c r="S89" s="141"/>
      <c r="T89" s="142">
        <f>SUM(T90:T108)</f>
        <v>0</v>
      </c>
      <c r="U89" s="141"/>
      <c r="V89" s="141"/>
      <c r="W89" s="141"/>
      <c r="X89" s="141"/>
      <c r="Y89" s="142">
        <f>SUM(Y90:Y108)</f>
        <v>0</v>
      </c>
    </row>
    <row r="90" spans="1:28" ht="36.75" customHeight="1">
      <c r="A90" s="144" t="str">
        <f>'Приложение 1.1'!A89</f>
        <v>1.7.4.2.1</v>
      </c>
      <c r="B90" s="127" t="str">
        <f>'Приложение 1.1'!B89</f>
        <v>Многофункциональный измеритель параметров электроустановок МЕТREL MI3102H TurotestXE 2,5 кВ  (Заполярная горэлектросеть)</v>
      </c>
      <c r="C90" s="128"/>
      <c r="D90" s="128"/>
      <c r="E90" s="128"/>
      <c r="F90" s="129"/>
      <c r="G90" s="128"/>
      <c r="H90" s="128"/>
      <c r="I90" s="128"/>
      <c r="J90" s="128"/>
      <c r="K90" s="129"/>
      <c r="L90" s="129">
        <f t="shared" si="6"/>
        <v>8.1000000000000003E-2</v>
      </c>
      <c r="M90" s="129"/>
      <c r="N90" s="129"/>
      <c r="O90" s="129">
        <v>8.1000000000000003E-2</v>
      </c>
      <c r="P90" s="129"/>
      <c r="Q90" s="128"/>
      <c r="R90" s="128"/>
      <c r="S90" s="128" t="s">
        <v>328</v>
      </c>
      <c r="T90" s="129">
        <f>'Приложение 1.1'!D89</f>
        <v>0</v>
      </c>
      <c r="U90" s="128"/>
      <c r="V90" s="128"/>
      <c r="W90" s="128"/>
      <c r="X90" s="128"/>
      <c r="Y90" s="131">
        <f>'Приложение 1.1'!E89</f>
        <v>0</v>
      </c>
    </row>
    <row r="91" spans="1:28" ht="36.75" customHeight="1">
      <c r="A91" s="144" t="str">
        <f>'Приложение 1.1'!A90</f>
        <v>1.7.4.2.2.</v>
      </c>
      <c r="B91" s="127" t="str">
        <f>'Приложение 1.1'!B90</f>
        <v>Генератор ГЗЧ - 2500 с приемником П-900 *(поиск повреждений КЛ) )(Заполярная горэлектросеть)</v>
      </c>
      <c r="C91" s="145"/>
      <c r="D91" s="146"/>
      <c r="E91" s="147"/>
      <c r="F91" s="144"/>
      <c r="G91" s="144"/>
      <c r="H91" s="148"/>
      <c r="I91" s="148"/>
      <c r="J91" s="149"/>
      <c r="K91" s="146"/>
      <c r="L91" s="129">
        <f t="shared" si="6"/>
        <v>7.3999999999999996E-2</v>
      </c>
      <c r="M91" s="146"/>
      <c r="N91" s="147"/>
      <c r="O91" s="146">
        <v>7.3999999999999996E-2</v>
      </c>
      <c r="P91" s="147"/>
      <c r="Q91" s="146"/>
      <c r="R91" s="147"/>
      <c r="S91" s="146"/>
      <c r="T91" s="147"/>
      <c r="U91" s="150"/>
      <c r="V91" s="151"/>
      <c r="W91" s="149"/>
      <c r="X91" s="149"/>
      <c r="Y91" s="149"/>
      <c r="Z91" s="18"/>
      <c r="AA91" s="18"/>
      <c r="AB91" s="58"/>
    </row>
    <row r="92" spans="1:28" ht="36.75" customHeight="1">
      <c r="A92" s="144" t="str">
        <f>'Приложение 1.1'!A91</f>
        <v>1.7.4.2.3</v>
      </c>
      <c r="B92" s="127" t="str">
        <f>'Приложение 1.1'!B91</f>
        <v>Комплектное испытательное устройство для проверки автоматических выключателей до 12 КА  "Сатурн - М1* (Заполярнинский РЭС)"(Заполярная горэлектросеть)</v>
      </c>
      <c r="C92" s="145"/>
      <c r="D92" s="146"/>
      <c r="E92" s="147"/>
      <c r="F92" s="144"/>
      <c r="G92" s="144"/>
      <c r="H92" s="148"/>
      <c r="I92" s="148"/>
      <c r="J92" s="149"/>
      <c r="K92" s="146"/>
      <c r="L92" s="129">
        <f t="shared" si="6"/>
        <v>8.7999999999999995E-2</v>
      </c>
      <c r="M92" s="146"/>
      <c r="N92" s="147"/>
      <c r="O92" s="146">
        <v>8.7999999999999995E-2</v>
      </c>
      <c r="P92" s="147"/>
      <c r="Q92" s="146"/>
      <c r="R92" s="147"/>
      <c r="S92" s="146"/>
      <c r="T92" s="147"/>
      <c r="U92" s="150"/>
      <c r="V92" s="151"/>
      <c r="W92" s="149"/>
      <c r="X92" s="149"/>
      <c r="Y92" s="149"/>
      <c r="Z92" s="18"/>
      <c r="AA92" s="18"/>
      <c r="AB92" s="58"/>
    </row>
    <row r="93" spans="1:28" ht="36.75" customHeight="1">
      <c r="A93" s="144" t="str">
        <f>'Приложение 1.1'!A92</f>
        <v>1.7.4.2.4.</v>
      </c>
      <c r="B93" s="127" t="str">
        <f>'Приложение 1.1'!B92</f>
        <v>Аппарат испытания диэлектриков АИД-70М* (Заполярная горэлектросеть)</v>
      </c>
      <c r="C93" s="145"/>
      <c r="D93" s="146"/>
      <c r="E93" s="147"/>
      <c r="F93" s="144"/>
      <c r="G93" s="144"/>
      <c r="H93" s="148"/>
      <c r="I93" s="148"/>
      <c r="J93" s="149"/>
      <c r="K93" s="146"/>
      <c r="L93" s="129">
        <f t="shared" si="6"/>
        <v>0.187</v>
      </c>
      <c r="M93" s="146"/>
      <c r="N93" s="147"/>
      <c r="O93" s="146">
        <v>0.187</v>
      </c>
      <c r="P93" s="147"/>
      <c r="Q93" s="146"/>
      <c r="R93" s="147"/>
      <c r="S93" s="146"/>
      <c r="T93" s="147"/>
      <c r="U93" s="150"/>
      <c r="V93" s="151"/>
      <c r="W93" s="149"/>
      <c r="X93" s="149"/>
      <c r="Y93" s="149"/>
      <c r="Z93" s="18"/>
      <c r="AA93" s="18"/>
      <c r="AB93" s="58"/>
    </row>
    <row r="94" spans="1:28" ht="36.75" customHeight="1">
      <c r="A94" s="144" t="str">
        <f>'Приложение 1.1'!A93</f>
        <v>1.7.4.2.5.</v>
      </c>
      <c r="B94" s="127" t="str">
        <f>'Приложение 1.1'!B93</f>
        <v>ВИТОК (с комбинировонным питанием)-омметр**или ПТФ-1** (Заполярная горэлектросеть)</v>
      </c>
      <c r="C94" s="145"/>
      <c r="D94" s="146"/>
      <c r="E94" s="147"/>
      <c r="F94" s="144"/>
      <c r="G94" s="144"/>
      <c r="H94" s="148"/>
      <c r="I94" s="148"/>
      <c r="J94" s="149"/>
      <c r="K94" s="146"/>
      <c r="L94" s="129">
        <f t="shared" si="6"/>
        <v>0.127</v>
      </c>
      <c r="M94" s="146"/>
      <c r="N94" s="147"/>
      <c r="O94" s="146">
        <v>0.127</v>
      </c>
      <c r="P94" s="147"/>
      <c r="Q94" s="146"/>
      <c r="R94" s="147"/>
      <c r="S94" s="146"/>
      <c r="T94" s="147"/>
      <c r="U94" s="150"/>
      <c r="V94" s="151"/>
      <c r="W94" s="149"/>
      <c r="X94" s="149"/>
      <c r="Y94" s="149"/>
      <c r="Z94" s="18"/>
      <c r="AA94" s="18"/>
      <c r="AB94" s="58"/>
    </row>
    <row r="95" spans="1:28" ht="36.75" customHeight="1">
      <c r="A95" s="144" t="str">
        <f>'Приложение 1.1'!A94</f>
        <v>1.7.4.2.6.</v>
      </c>
      <c r="B95" s="127" t="str">
        <f>'Приложение 1.1'!B94</f>
        <v>Испытательный комплекс РЕТОМ-21** (Заполярная горэлектросеть)</v>
      </c>
      <c r="C95" s="145"/>
      <c r="D95" s="146"/>
      <c r="E95" s="147"/>
      <c r="F95" s="144"/>
      <c r="G95" s="144"/>
      <c r="H95" s="148"/>
      <c r="I95" s="148"/>
      <c r="J95" s="149"/>
      <c r="K95" s="146"/>
      <c r="L95" s="129">
        <f t="shared" si="6"/>
        <v>0.28100000000000003</v>
      </c>
      <c r="M95" s="146"/>
      <c r="N95" s="147"/>
      <c r="O95" s="146">
        <v>0.28100000000000003</v>
      </c>
      <c r="P95" s="147"/>
      <c r="Q95" s="146"/>
      <c r="R95" s="147"/>
      <c r="S95" s="146"/>
      <c r="T95" s="147"/>
      <c r="U95" s="150"/>
      <c r="V95" s="151"/>
      <c r="W95" s="149"/>
      <c r="X95" s="149"/>
      <c r="Y95" s="149"/>
      <c r="Z95" s="18"/>
      <c r="AA95" s="18"/>
      <c r="AB95" s="58"/>
    </row>
    <row r="96" spans="1:28" ht="36.75" customHeight="1">
      <c r="A96" s="144" t="str">
        <f>'Приложение 1.1'!A95</f>
        <v>1.7.4.2.7.</v>
      </c>
      <c r="B96" s="127" t="str">
        <f>'Приложение 1.1'!B95</f>
        <v>Прибор для измерения электрической прочности изоляции силовых в/в кабелей АИД-70М* (Заполярная горэлектросеть)</v>
      </c>
      <c r="C96" s="145"/>
      <c r="D96" s="146"/>
      <c r="E96" s="147"/>
      <c r="F96" s="144"/>
      <c r="G96" s="144"/>
      <c r="H96" s="148"/>
      <c r="I96" s="148"/>
      <c r="J96" s="149"/>
      <c r="K96" s="146"/>
      <c r="L96" s="129">
        <f t="shared" si="6"/>
        <v>0.187</v>
      </c>
      <c r="M96" s="146"/>
      <c r="N96" s="147"/>
      <c r="O96" s="146">
        <v>0.187</v>
      </c>
      <c r="P96" s="147"/>
      <c r="Q96" s="146"/>
      <c r="R96" s="147"/>
      <c r="S96" s="146"/>
      <c r="T96" s="147"/>
      <c r="U96" s="150"/>
      <c r="V96" s="151"/>
      <c r="W96" s="149"/>
      <c r="X96" s="149"/>
      <c r="Y96" s="149"/>
      <c r="Z96" s="77"/>
      <c r="AA96" s="77"/>
      <c r="AB96" s="78"/>
    </row>
    <row r="97" spans="1:28" ht="36.75" customHeight="1">
      <c r="A97" s="144" t="str">
        <f>'Приложение 1.1'!A96</f>
        <v>1.7.4.2.8.</v>
      </c>
      <c r="B97" s="127" t="str">
        <f>'Приложение 1.1'!B96</f>
        <v>Станок трубогибочный ТМ-76 (ИВ-3429) (Ковдорская электросеть)</v>
      </c>
      <c r="C97" s="145"/>
      <c r="D97" s="146"/>
      <c r="E97" s="147"/>
      <c r="F97" s="144"/>
      <c r="G97" s="144"/>
      <c r="H97" s="148"/>
      <c r="I97" s="148"/>
      <c r="J97" s="149"/>
      <c r="K97" s="146"/>
      <c r="L97" s="129">
        <f t="shared" ref="L97:L108" si="8">SUM(M97:P97)</f>
        <v>0.33400000000000002</v>
      </c>
      <c r="M97" s="146"/>
      <c r="N97" s="147"/>
      <c r="O97" s="85">
        <v>0.33400000000000002</v>
      </c>
      <c r="P97" s="147"/>
      <c r="Q97" s="146"/>
      <c r="R97" s="147"/>
      <c r="S97" s="146"/>
      <c r="T97" s="147"/>
      <c r="U97" s="150"/>
      <c r="V97" s="151"/>
      <c r="W97" s="149"/>
      <c r="X97" s="149"/>
      <c r="Y97" s="149"/>
      <c r="Z97" s="77"/>
      <c r="AA97" s="77"/>
      <c r="AB97" s="78"/>
    </row>
    <row r="98" spans="1:28" ht="36.75" customHeight="1">
      <c r="A98" s="144" t="str">
        <f>'Приложение 1.1'!A97</f>
        <v>1.7.4.2.9.</v>
      </c>
      <c r="B98" s="127" t="str">
        <f>'Приложение 1.1'!B97</f>
        <v>Станок сверлильный СН-16 (Ковдорская электросеть)</v>
      </c>
      <c r="C98" s="145"/>
      <c r="D98" s="146"/>
      <c r="E98" s="147"/>
      <c r="F98" s="144"/>
      <c r="G98" s="144"/>
      <c r="H98" s="148"/>
      <c r="I98" s="148"/>
      <c r="J98" s="149"/>
      <c r="K98" s="146"/>
      <c r="L98" s="129">
        <f t="shared" si="8"/>
        <v>0.22800000000000001</v>
      </c>
      <c r="M98" s="146"/>
      <c r="N98" s="147"/>
      <c r="O98" s="85">
        <v>0.22800000000000001</v>
      </c>
      <c r="P98" s="147"/>
      <c r="Q98" s="146"/>
      <c r="R98" s="147"/>
      <c r="S98" s="146"/>
      <c r="T98" s="147"/>
      <c r="U98" s="150"/>
      <c r="V98" s="151"/>
      <c r="W98" s="149"/>
      <c r="X98" s="149"/>
      <c r="Y98" s="149"/>
      <c r="Z98" s="77"/>
      <c r="AA98" s="77"/>
      <c r="AB98" s="78"/>
    </row>
    <row r="99" spans="1:28" ht="36.75" customHeight="1">
      <c r="A99" s="144" t="str">
        <f>'Приложение 1.1'!A98</f>
        <v>1.7.4.2.10.</v>
      </c>
      <c r="B99" s="127" t="str">
        <f>'Приложение 1.1'!B98</f>
        <v>Бетонорез для резки асфальта, бетона, металла (Ковдорская электросеть)</v>
      </c>
      <c r="C99" s="145"/>
      <c r="D99" s="146"/>
      <c r="E99" s="147"/>
      <c r="F99" s="144"/>
      <c r="G99" s="144"/>
      <c r="H99" s="148"/>
      <c r="I99" s="148"/>
      <c r="J99" s="149"/>
      <c r="K99" s="146"/>
      <c r="L99" s="129">
        <f t="shared" si="8"/>
        <v>8.5999999999999993E-2</v>
      </c>
      <c r="M99" s="146"/>
      <c r="N99" s="147"/>
      <c r="O99" s="85">
        <v>8.5999999999999993E-2</v>
      </c>
      <c r="P99" s="147"/>
      <c r="Q99" s="146"/>
      <c r="R99" s="147"/>
      <c r="S99" s="146"/>
      <c r="T99" s="147"/>
      <c r="U99" s="150"/>
      <c r="V99" s="151"/>
      <c r="W99" s="149"/>
      <c r="X99" s="149"/>
      <c r="Y99" s="149"/>
      <c r="Z99" s="77"/>
      <c r="AA99" s="77"/>
      <c r="AB99" s="78"/>
    </row>
    <row r="100" spans="1:28" ht="36.75" customHeight="1">
      <c r="A100" s="144" t="str">
        <f>'Приложение 1.1'!A99</f>
        <v>1.7.4.2.11.</v>
      </c>
      <c r="B100" s="127" t="str">
        <f>'Приложение 1.1'!B99</f>
        <v>Канатный тельфер CD Q-1т. Н-6 м (Ковдорская электросеть)</v>
      </c>
      <c r="C100" s="145"/>
      <c r="D100" s="146"/>
      <c r="E100" s="147"/>
      <c r="F100" s="144"/>
      <c r="G100" s="144"/>
      <c r="H100" s="148"/>
      <c r="I100" s="148"/>
      <c r="J100" s="149"/>
      <c r="K100" s="146"/>
      <c r="L100" s="129">
        <f t="shared" si="8"/>
        <v>7.3999999999999996E-2</v>
      </c>
      <c r="M100" s="146"/>
      <c r="N100" s="147"/>
      <c r="O100" s="85">
        <v>7.3999999999999996E-2</v>
      </c>
      <c r="P100" s="147"/>
      <c r="Q100" s="146"/>
      <c r="R100" s="147"/>
      <c r="S100" s="146"/>
      <c r="T100" s="147"/>
      <c r="U100" s="150"/>
      <c r="V100" s="151"/>
      <c r="W100" s="149"/>
      <c r="X100" s="149"/>
      <c r="Y100" s="149"/>
      <c r="Z100" s="77"/>
      <c r="AA100" s="77"/>
      <c r="AB100" s="78"/>
    </row>
    <row r="101" spans="1:28" ht="36.75" customHeight="1">
      <c r="A101" s="144" t="str">
        <f>'Приложение 1.1'!A100</f>
        <v>1.7.4.2.12.</v>
      </c>
      <c r="B101" s="127" t="str">
        <f>'Приложение 1.1'!B100</f>
        <v>Оборудование для мойки автомобилей  (Ковдорская электросеть)</v>
      </c>
      <c r="C101" s="145"/>
      <c r="D101" s="146"/>
      <c r="E101" s="147"/>
      <c r="F101" s="144"/>
      <c r="G101" s="144"/>
      <c r="H101" s="148"/>
      <c r="I101" s="148"/>
      <c r="J101" s="149"/>
      <c r="K101" s="146"/>
      <c r="L101" s="129">
        <f t="shared" si="8"/>
        <v>1.6739999999999999</v>
      </c>
      <c r="M101" s="146"/>
      <c r="N101" s="147"/>
      <c r="O101" s="85">
        <v>1.6739999999999999</v>
      </c>
      <c r="P101" s="147"/>
      <c r="Q101" s="146"/>
      <c r="R101" s="147"/>
      <c r="S101" s="146"/>
      <c r="T101" s="147"/>
      <c r="U101" s="150"/>
      <c r="V101" s="151"/>
      <c r="W101" s="149"/>
      <c r="X101" s="149"/>
      <c r="Y101" s="149"/>
      <c r="Z101" s="77"/>
      <c r="AA101" s="77"/>
      <c r="AB101" s="78"/>
    </row>
    <row r="102" spans="1:28" ht="36.75" customHeight="1">
      <c r="A102" s="144" t="str">
        <f>'Приложение 1.1'!A101</f>
        <v>1.7.4.2.13.</v>
      </c>
      <c r="B102" s="127" t="str">
        <f>'Приложение 1.1'!B101</f>
        <v xml:space="preserve"> УП-7 установка прожигающая  (Ковдорская электросеть)</v>
      </c>
      <c r="C102" s="145"/>
      <c r="D102" s="146"/>
      <c r="E102" s="147"/>
      <c r="F102" s="144"/>
      <c r="G102" s="144"/>
      <c r="H102" s="148"/>
      <c r="I102" s="148"/>
      <c r="J102" s="149"/>
      <c r="K102" s="146"/>
      <c r="L102" s="129">
        <f t="shared" si="8"/>
        <v>0.19800000000000001</v>
      </c>
      <c r="M102" s="146"/>
      <c r="N102" s="147"/>
      <c r="O102" s="85">
        <v>0.19800000000000001</v>
      </c>
      <c r="P102" s="147"/>
      <c r="Q102" s="146"/>
      <c r="R102" s="147"/>
      <c r="S102" s="146"/>
      <c r="T102" s="147"/>
      <c r="U102" s="150"/>
      <c r="V102" s="151"/>
      <c r="W102" s="149"/>
      <c r="X102" s="149"/>
      <c r="Y102" s="149"/>
      <c r="Z102" s="77"/>
      <c r="AA102" s="77"/>
      <c r="AB102" s="78"/>
    </row>
    <row r="103" spans="1:28" ht="36.75" customHeight="1">
      <c r="A103" s="144" t="str">
        <f>'Приложение 1.1'!A102</f>
        <v>1.7.4.2.14.</v>
      </c>
      <c r="B103" s="127" t="str">
        <f>'Приложение 1.1'!B102</f>
        <v>Комплект поиска повреждений КЛ 6-10 кВ  (Ковдорская электросеть)</v>
      </c>
      <c r="C103" s="145"/>
      <c r="D103" s="146"/>
      <c r="E103" s="147"/>
      <c r="F103" s="144"/>
      <c r="G103" s="144"/>
      <c r="H103" s="148"/>
      <c r="I103" s="148"/>
      <c r="J103" s="149"/>
      <c r="K103" s="146"/>
      <c r="L103" s="129">
        <f t="shared" si="8"/>
        <v>0.16300000000000001</v>
      </c>
      <c r="M103" s="146"/>
      <c r="N103" s="147"/>
      <c r="O103" s="85">
        <v>0.16300000000000001</v>
      </c>
      <c r="P103" s="147"/>
      <c r="Q103" s="146"/>
      <c r="R103" s="147"/>
      <c r="S103" s="146"/>
      <c r="T103" s="147"/>
      <c r="U103" s="150"/>
      <c r="V103" s="151"/>
      <c r="W103" s="149"/>
      <c r="X103" s="149"/>
      <c r="Y103" s="149"/>
      <c r="Z103" s="77"/>
      <c r="AA103" s="77"/>
      <c r="AB103" s="78"/>
    </row>
    <row r="104" spans="1:28" ht="36.75" customHeight="1">
      <c r="A104" s="144" t="str">
        <f>'Приложение 1.1'!A103</f>
        <v>1.7.4.2.15.</v>
      </c>
      <c r="B104" s="127" t="str">
        <f>'Приложение 1.1'!B103</f>
        <v>Установка  испытания  средств  защиты  СВС-50(Ковдорская электросеть)</v>
      </c>
      <c r="C104" s="145"/>
      <c r="D104" s="146"/>
      <c r="E104" s="147"/>
      <c r="F104" s="144"/>
      <c r="G104" s="144"/>
      <c r="H104" s="148"/>
      <c r="I104" s="148"/>
      <c r="J104" s="149"/>
      <c r="K104" s="146"/>
      <c r="L104" s="129">
        <f t="shared" si="8"/>
        <v>0.23200000000000001</v>
      </c>
      <c r="M104" s="146"/>
      <c r="N104" s="147"/>
      <c r="O104" s="85">
        <v>0.23200000000000001</v>
      </c>
      <c r="P104" s="147"/>
      <c r="Q104" s="146"/>
      <c r="R104" s="147"/>
      <c r="S104" s="146"/>
      <c r="T104" s="147"/>
      <c r="U104" s="150"/>
      <c r="V104" s="151"/>
      <c r="W104" s="149"/>
      <c r="X104" s="149"/>
      <c r="Y104" s="149"/>
      <c r="Z104" s="77"/>
      <c r="AA104" s="77"/>
      <c r="AB104" s="78"/>
    </row>
    <row r="105" spans="1:28" ht="36.75" customHeight="1">
      <c r="A105" s="144" t="str">
        <f>'Приложение 1.1'!A104</f>
        <v>1.7.4.2.16</v>
      </c>
      <c r="B105" s="127" t="str">
        <f>'Приложение 1.1'!B104</f>
        <v>Оборудование высоковольтных  испытаний  КЛ  6-10 кВ  АИД-70 М ( филиал"Ковдорская электросеть")</v>
      </c>
      <c r="C105" s="145"/>
      <c r="D105" s="146"/>
      <c r="E105" s="147"/>
      <c r="F105" s="144"/>
      <c r="G105" s="144"/>
      <c r="H105" s="148"/>
      <c r="I105" s="148"/>
      <c r="J105" s="149"/>
      <c r="K105" s="146"/>
      <c r="L105" s="129">
        <f t="shared" si="8"/>
        <v>0.19800000000000001</v>
      </c>
      <c r="M105" s="146"/>
      <c r="N105" s="147"/>
      <c r="O105" s="85">
        <v>0.19800000000000001</v>
      </c>
      <c r="P105" s="147"/>
      <c r="Q105" s="146"/>
      <c r="R105" s="147"/>
      <c r="S105" s="146"/>
      <c r="T105" s="147"/>
      <c r="U105" s="150"/>
      <c r="V105" s="151"/>
      <c r="W105" s="149"/>
      <c r="X105" s="149"/>
      <c r="Y105" s="149"/>
      <c r="Z105" s="77"/>
      <c r="AA105" s="77"/>
      <c r="AB105" s="78"/>
    </row>
    <row r="106" spans="1:28" ht="36.75" customHeight="1">
      <c r="A106" s="144" t="str">
        <f>'Приложение 1.1'!A105</f>
        <v>1.7.4.2.17.</v>
      </c>
      <c r="B106" s="127" t="str">
        <f>'Приложение 1.1'!B105</f>
        <v>Оборудование  по  выявлению  и  поиску  повреждений  КЛ  6-10 кВ SFX  SURGEFLEX  40/32 P(филиал "Ковдорская электросеть")</v>
      </c>
      <c r="C106" s="145"/>
      <c r="D106" s="146"/>
      <c r="E106" s="147"/>
      <c r="F106" s="144"/>
      <c r="G106" s="144"/>
      <c r="H106" s="148"/>
      <c r="I106" s="148"/>
      <c r="J106" s="149"/>
      <c r="K106" s="146"/>
      <c r="L106" s="129">
        <f t="shared" si="8"/>
        <v>2.15</v>
      </c>
      <c r="M106" s="146"/>
      <c r="N106" s="147"/>
      <c r="O106" s="85">
        <v>2.15</v>
      </c>
      <c r="P106" s="147"/>
      <c r="Q106" s="146"/>
      <c r="R106" s="147"/>
      <c r="S106" s="146"/>
      <c r="T106" s="147"/>
      <c r="U106" s="150"/>
      <c r="V106" s="151"/>
      <c r="W106" s="149"/>
      <c r="X106" s="149"/>
      <c r="Y106" s="149"/>
      <c r="Z106" s="77"/>
      <c r="AA106" s="77"/>
      <c r="AB106" s="78"/>
    </row>
    <row r="107" spans="1:28" ht="51" customHeight="1">
      <c r="A107" s="144" t="str">
        <f>'Приложение 1.1'!A106</f>
        <v>1.7.4.2.18.</v>
      </c>
      <c r="B107" s="127" t="str">
        <f>'Приложение 1.1'!B106</f>
        <v>Оборудование  для  точной  локализации  повреждений  КЛ Digifone  акустический  приёмник и SWG  генератор  ударны  волн (филиал "Ковдорская электросеть")</v>
      </c>
      <c r="C107" s="145"/>
      <c r="D107" s="146"/>
      <c r="E107" s="147"/>
      <c r="F107" s="144"/>
      <c r="G107" s="144"/>
      <c r="H107" s="148"/>
      <c r="I107" s="148"/>
      <c r="J107" s="149"/>
      <c r="K107" s="146"/>
      <c r="L107" s="129">
        <f t="shared" si="8"/>
        <v>0.40699999999999997</v>
      </c>
      <c r="M107" s="146"/>
      <c r="N107" s="147"/>
      <c r="O107" s="85">
        <v>0.40699999999999997</v>
      </c>
      <c r="P107" s="147"/>
      <c r="Q107" s="146"/>
      <c r="R107" s="147"/>
      <c r="S107" s="146"/>
      <c r="T107" s="147"/>
      <c r="U107" s="150"/>
      <c r="V107" s="151"/>
      <c r="W107" s="149"/>
      <c r="X107" s="149"/>
      <c r="Y107" s="149"/>
      <c r="Z107" s="77"/>
      <c r="AA107" s="77"/>
      <c r="AB107" s="78"/>
    </row>
    <row r="108" spans="1:28" ht="36.75" customHeight="1">
      <c r="A108" s="144" t="str">
        <f>'Приложение 1.1'!A107</f>
        <v>1.7.4.2.19.</v>
      </c>
      <c r="B108" s="127" t="str">
        <f>'Приложение 1.1'!B107</f>
        <v>Прибор энергетика многофункциональный портативный Энергомер-СЕ602((филиал "Ковдорская электросеть")</v>
      </c>
      <c r="C108" s="145"/>
      <c r="D108" s="146"/>
      <c r="E108" s="147"/>
      <c r="F108" s="144"/>
      <c r="G108" s="144"/>
      <c r="H108" s="148"/>
      <c r="I108" s="148"/>
      <c r="J108" s="149"/>
      <c r="K108" s="146"/>
      <c r="L108" s="129">
        <f t="shared" si="8"/>
        <v>0.128</v>
      </c>
      <c r="M108" s="146"/>
      <c r="N108" s="147"/>
      <c r="O108" s="85">
        <v>0.128</v>
      </c>
      <c r="P108" s="147"/>
      <c r="Q108" s="146"/>
      <c r="R108" s="147"/>
      <c r="S108" s="146"/>
      <c r="T108" s="147"/>
      <c r="U108" s="150"/>
      <c r="V108" s="151"/>
      <c r="W108" s="149"/>
      <c r="X108" s="149"/>
      <c r="Y108" s="149"/>
      <c r="Z108" s="77"/>
      <c r="AA108" s="77"/>
      <c r="AB108" s="78"/>
    </row>
    <row r="109" spans="1:28">
      <c r="A109" s="139" t="str">
        <f>'Приложение 1.1'!A108</f>
        <v>1.7.5.</v>
      </c>
      <c r="B109" s="140" t="str">
        <f>'Приложение 1.1'!B108</f>
        <v>Транспортные средства</v>
      </c>
      <c r="C109" s="141"/>
      <c r="D109" s="141"/>
      <c r="E109" s="141"/>
      <c r="F109" s="142">
        <f>SUM(G109:J118)</f>
        <v>0</v>
      </c>
      <c r="G109" s="141"/>
      <c r="H109" s="141"/>
      <c r="I109" s="141"/>
      <c r="J109" s="141"/>
      <c r="K109" s="142"/>
      <c r="L109" s="142">
        <f>SUM(L110:L118)</f>
        <v>16.124999999999996</v>
      </c>
      <c r="M109" s="142">
        <f>SUM(M110:M118)</f>
        <v>0</v>
      </c>
      <c r="N109" s="142">
        <f>SUM(N110:N118)</f>
        <v>0</v>
      </c>
      <c r="O109" s="142">
        <f>SUM(O110:O118)</f>
        <v>0</v>
      </c>
      <c r="P109" s="142">
        <f>SUM(P110:P118)</f>
        <v>16.124999999999996</v>
      </c>
      <c r="Q109" s="141"/>
      <c r="R109" s="141"/>
      <c r="S109" s="141"/>
      <c r="T109" s="142">
        <f>SUM(T110:T118)</f>
        <v>0</v>
      </c>
      <c r="U109" s="141"/>
      <c r="V109" s="141"/>
      <c r="W109" s="141"/>
      <c r="X109" s="141"/>
      <c r="Y109" s="142">
        <f>SUM(Y110:Y118)</f>
        <v>0</v>
      </c>
    </row>
    <row r="110" spans="1:28">
      <c r="A110" s="126" t="str">
        <f>'Приложение 1.1'!A109</f>
        <v>1.7.5.2.1</v>
      </c>
      <c r="B110" s="127" t="str">
        <f>'Приложение 1.1'!B109</f>
        <v>Автомобиль ГАЗ "Волга"(Заполярниная горэлектросеть)</v>
      </c>
      <c r="C110" s="128"/>
      <c r="D110" s="128"/>
      <c r="E110" s="128"/>
      <c r="F110" s="129"/>
      <c r="G110" s="128"/>
      <c r="H110" s="128"/>
      <c r="I110" s="128"/>
      <c r="J110" s="128"/>
      <c r="K110" s="129"/>
      <c r="L110" s="129">
        <f t="shared" si="6"/>
        <v>0.69699999999999995</v>
      </c>
      <c r="M110" s="129"/>
      <c r="N110" s="129"/>
      <c r="O110" s="129"/>
      <c r="P110" s="129">
        <v>0.69699999999999995</v>
      </c>
      <c r="Q110" s="128"/>
      <c r="R110" s="128"/>
      <c r="S110" s="128"/>
      <c r="T110" s="129">
        <f>'Приложение 1.1'!D109</f>
        <v>0</v>
      </c>
      <c r="U110" s="128"/>
      <c r="V110" s="128"/>
      <c r="W110" s="128"/>
      <c r="X110" s="128"/>
      <c r="Y110" s="131">
        <f>'Приложение 1.1'!E109</f>
        <v>0</v>
      </c>
    </row>
    <row r="111" spans="1:28" ht="21.6" customHeight="1">
      <c r="A111" s="126" t="str">
        <f>'Приложение 1.1'!A110</f>
        <v>1.7.5.2.2</v>
      </c>
      <c r="B111" s="127" t="str">
        <f>'Приложение 1.1'!B110</f>
        <v xml:space="preserve">Автомобиль УАЗ 39094, УАЗ 33303(Заполярная  горэлектросеть)                 </v>
      </c>
      <c r="C111" s="128"/>
      <c r="D111" s="128"/>
      <c r="E111" s="128"/>
      <c r="F111" s="129"/>
      <c r="G111" s="128"/>
      <c r="H111" s="128"/>
      <c r="I111" s="128"/>
      <c r="J111" s="128"/>
      <c r="K111" s="129"/>
      <c r="L111" s="129">
        <f t="shared" si="6"/>
        <v>2.3319999999999999</v>
      </c>
      <c r="M111" s="129"/>
      <c r="N111" s="129"/>
      <c r="O111" s="129"/>
      <c r="P111" s="129">
        <v>2.3319999999999999</v>
      </c>
      <c r="Q111" s="128"/>
      <c r="R111" s="128"/>
      <c r="S111" s="128"/>
      <c r="T111" s="129">
        <f>'Приложение 1.1'!D110</f>
        <v>0</v>
      </c>
      <c r="U111" s="128"/>
      <c r="V111" s="128"/>
      <c r="W111" s="128"/>
      <c r="X111" s="128"/>
      <c r="Y111" s="131">
        <f>'Приложение 1.1'!E110</f>
        <v>0</v>
      </c>
    </row>
    <row r="112" spans="1:28" ht="22.9" customHeight="1">
      <c r="A112" s="126" t="str">
        <f>'Приложение 1.1'!A111</f>
        <v>1.4.5.2.3.</v>
      </c>
      <c r="B112" s="127" t="str">
        <f>'Приложение 1.1'!B111</f>
        <v>Автомобиль УАЗ Hunter мет.кузов (Заполярная горэлектросеть)</v>
      </c>
      <c r="C112" s="128"/>
      <c r="D112" s="128"/>
      <c r="E112" s="128"/>
      <c r="F112" s="129"/>
      <c r="G112" s="128"/>
      <c r="H112" s="128"/>
      <c r="I112" s="128"/>
      <c r="J112" s="128"/>
      <c r="K112" s="129"/>
      <c r="L112" s="129">
        <f>SUM(M112:P112)</f>
        <v>0.60399999999999998</v>
      </c>
      <c r="M112" s="129"/>
      <c r="N112" s="129"/>
      <c r="O112" s="129"/>
      <c r="P112" s="129">
        <v>0.60399999999999998</v>
      </c>
      <c r="Q112" s="128"/>
      <c r="R112" s="128"/>
      <c r="S112" s="128"/>
      <c r="T112" s="129">
        <f>'Приложение 1.1'!D111</f>
        <v>0</v>
      </c>
      <c r="U112" s="128"/>
      <c r="V112" s="128"/>
      <c r="W112" s="128"/>
      <c r="X112" s="128"/>
      <c r="Y112" s="131">
        <f>'Приложение 1.1'!E111</f>
        <v>0</v>
      </c>
    </row>
    <row r="113" spans="1:25" ht="20.25" customHeight="1">
      <c r="A113" s="126" t="str">
        <f>'Приложение 1.1'!A112</f>
        <v>1.7.5.2.4</v>
      </c>
      <c r="B113" s="127" t="str">
        <f>'Приложение 1.1'!B112</f>
        <v>Передвижная лаборатория высоковольтных испытаний ЛВИ-3Г((Заполярная горэлектросеть))</v>
      </c>
      <c r="C113" s="128"/>
      <c r="D113" s="128"/>
      <c r="E113" s="128"/>
      <c r="F113" s="129"/>
      <c r="G113" s="128"/>
      <c r="H113" s="128"/>
      <c r="I113" s="128"/>
      <c r="J113" s="128"/>
      <c r="K113" s="129"/>
      <c r="L113" s="129">
        <f t="shared" si="6"/>
        <v>3.4860000000000002</v>
      </c>
      <c r="M113" s="129"/>
      <c r="N113" s="129"/>
      <c r="O113" s="129"/>
      <c r="P113" s="129">
        <v>3.4860000000000002</v>
      </c>
      <c r="Q113" s="128"/>
      <c r="R113" s="128"/>
      <c r="S113" s="128"/>
      <c r="T113" s="129">
        <f>'Приложение 1.1'!D112</f>
        <v>0</v>
      </c>
      <c r="U113" s="128"/>
      <c r="V113" s="128"/>
      <c r="W113" s="128"/>
      <c r="X113" s="128"/>
      <c r="Y113" s="131">
        <f>'Приложение 1.1'!E112</f>
        <v>0</v>
      </c>
    </row>
    <row r="114" spans="1:25">
      <c r="A114" s="126" t="str">
        <f>'Приложение 1.1'!A113</f>
        <v>1.7.5.2.5</v>
      </c>
      <c r="B114" s="127" t="str">
        <f>'Приложение 1.1'!B113</f>
        <v>Экскаватор-погрузчик (Заполярная горэлектросеть)</v>
      </c>
      <c r="C114" s="128"/>
      <c r="D114" s="128"/>
      <c r="E114" s="128"/>
      <c r="F114" s="129"/>
      <c r="G114" s="128"/>
      <c r="H114" s="128"/>
      <c r="I114" s="128"/>
      <c r="J114" s="128"/>
      <c r="K114" s="129"/>
      <c r="L114" s="129">
        <f t="shared" si="6"/>
        <v>1.482</v>
      </c>
      <c r="M114" s="129"/>
      <c r="N114" s="129"/>
      <c r="O114" s="129"/>
      <c r="P114" s="129">
        <v>1.482</v>
      </c>
      <c r="Q114" s="128"/>
      <c r="R114" s="128"/>
      <c r="S114" s="128"/>
      <c r="T114" s="129">
        <f>'Приложение 1.1'!D113</f>
        <v>0</v>
      </c>
      <c r="U114" s="128"/>
      <c r="V114" s="128"/>
      <c r="W114" s="128"/>
      <c r="X114" s="128"/>
      <c r="Y114" s="131">
        <f>'Приложение 1.1'!E113</f>
        <v>0</v>
      </c>
    </row>
    <row r="115" spans="1:25">
      <c r="A115" s="126" t="str">
        <f>'Приложение 1.1'!A114</f>
        <v>1.7.5.2.6.</v>
      </c>
      <c r="B115" s="127" t="str">
        <f>'Приложение 1.1'!B114</f>
        <v>ГАЗ-31105 (Ковдорсая электросеть)</v>
      </c>
      <c r="C115" s="128"/>
      <c r="D115" s="128"/>
      <c r="E115" s="128"/>
      <c r="F115" s="129"/>
      <c r="G115" s="128"/>
      <c r="H115" s="128"/>
      <c r="I115" s="128"/>
      <c r="J115" s="128"/>
      <c r="K115" s="129"/>
      <c r="L115" s="129">
        <f>SUM(M115:P115)</f>
        <v>0.69699999999999995</v>
      </c>
      <c r="M115" s="129"/>
      <c r="N115" s="129"/>
      <c r="O115" s="129"/>
      <c r="P115" s="129">
        <v>0.69699999999999995</v>
      </c>
      <c r="Q115" s="128"/>
      <c r="R115" s="128"/>
      <c r="S115" s="128"/>
      <c r="T115" s="129">
        <f>'Приложение 1.1'!D114</f>
        <v>0</v>
      </c>
      <c r="U115" s="128"/>
      <c r="V115" s="128"/>
      <c r="W115" s="128"/>
      <c r="X115" s="128"/>
      <c r="Y115" s="131">
        <f>'Приложение 1.1'!E114</f>
        <v>0</v>
      </c>
    </row>
    <row r="116" spans="1:25">
      <c r="A116" s="126" t="str">
        <f>'Приложение 1.1'!A115</f>
        <v>1.7.5.2.7.</v>
      </c>
      <c r="B116" s="127" t="str">
        <f>'Приложение 1.1'!B115</f>
        <v>УАЗ-3909 (3962) (Ковдорская  электросеть)</v>
      </c>
      <c r="C116" s="128"/>
      <c r="D116" s="128"/>
      <c r="E116" s="128"/>
      <c r="F116" s="129"/>
      <c r="G116" s="128"/>
      <c r="H116" s="128"/>
      <c r="I116" s="128"/>
      <c r="J116" s="128"/>
      <c r="K116" s="129"/>
      <c r="L116" s="129">
        <f>SUM(M116:P116)</f>
        <v>2.9249999999999998</v>
      </c>
      <c r="M116" s="129"/>
      <c r="N116" s="129"/>
      <c r="O116" s="129"/>
      <c r="P116" s="129">
        <v>2.9249999999999998</v>
      </c>
      <c r="Q116" s="128"/>
      <c r="R116" s="128"/>
      <c r="S116" s="128"/>
      <c r="T116" s="129">
        <f>'Приложение 1.1'!D115</f>
        <v>0</v>
      </c>
      <c r="U116" s="128"/>
      <c r="V116" s="128"/>
      <c r="W116" s="128"/>
      <c r="X116" s="128"/>
      <c r="Y116" s="131">
        <f>'Приложение 1.1'!E115</f>
        <v>0</v>
      </c>
    </row>
    <row r="117" spans="1:25" ht="24.6" customHeight="1">
      <c r="A117" s="126" t="str">
        <f>'Приложение 1.1'!A116</f>
        <v>1.7.5.2.8.</v>
      </c>
      <c r="B117" s="127" t="str">
        <f>'Приложение 1.1'!B116</f>
        <v>Автогидроподъемник АП-18 ГАЗ (Ковдорская электросеть)</v>
      </c>
      <c r="C117" s="128"/>
      <c r="D117" s="128"/>
      <c r="E117" s="128"/>
      <c r="F117" s="129"/>
      <c r="G117" s="128"/>
      <c r="H117" s="128"/>
      <c r="I117" s="128"/>
      <c r="J117" s="128"/>
      <c r="K117" s="129"/>
      <c r="L117" s="129">
        <f>SUM(M117:P117)</f>
        <v>2.508</v>
      </c>
      <c r="M117" s="129"/>
      <c r="N117" s="129"/>
      <c r="O117" s="129"/>
      <c r="P117" s="129">
        <v>2.508</v>
      </c>
      <c r="Q117" s="128"/>
      <c r="R117" s="128"/>
      <c r="S117" s="128"/>
      <c r="T117" s="129">
        <f>'Приложение 1.1'!D116</f>
        <v>0</v>
      </c>
      <c r="U117" s="128"/>
      <c r="V117" s="128"/>
      <c r="W117" s="128"/>
      <c r="X117" s="128"/>
      <c r="Y117" s="131">
        <f>'Приложение 1.1'!E116</f>
        <v>0</v>
      </c>
    </row>
    <row r="118" spans="1:25" ht="21.6" customHeight="1">
      <c r="A118" s="126" t="str">
        <f>'Приложение 1.1'!A117</f>
        <v>1.7.5.2.9.</v>
      </c>
      <c r="B118" s="127" t="str">
        <f>'Приложение 1.1'!B117</f>
        <v>Экскаватор погрузчик (Ковдорская электросеть)</v>
      </c>
      <c r="C118" s="128"/>
      <c r="D118" s="128"/>
      <c r="E118" s="128"/>
      <c r="F118" s="129"/>
      <c r="G118" s="128"/>
      <c r="H118" s="128"/>
      <c r="I118" s="128"/>
      <c r="J118" s="128"/>
      <c r="K118" s="129"/>
      <c r="L118" s="129">
        <f>SUM(M118:P118)</f>
        <v>1.3939999999999999</v>
      </c>
      <c r="M118" s="129"/>
      <c r="N118" s="129"/>
      <c r="O118" s="129"/>
      <c r="P118" s="129">
        <v>1.3939999999999999</v>
      </c>
      <c r="Q118" s="128"/>
      <c r="R118" s="128"/>
      <c r="S118" s="128"/>
      <c r="T118" s="129">
        <f>'Приложение 1.1'!D117</f>
        <v>0</v>
      </c>
      <c r="U118" s="128"/>
      <c r="V118" s="128"/>
      <c r="W118" s="128"/>
      <c r="X118" s="128"/>
      <c r="Y118" s="131">
        <f>'Приложение 1.1'!E117</f>
        <v>0</v>
      </c>
    </row>
    <row r="119" spans="1:25">
      <c r="A119" s="139" t="str">
        <f>'Приложение 1.1'!A118</f>
        <v>1.7.6</v>
      </c>
      <c r="B119" s="140" t="str">
        <f>'Приложение 1.1'!B118</f>
        <v>Инвентарь</v>
      </c>
      <c r="C119" s="141"/>
      <c r="D119" s="141"/>
      <c r="E119" s="141"/>
      <c r="F119" s="142">
        <f>SUM(F120:F120)</f>
        <v>0</v>
      </c>
      <c r="G119" s="141"/>
      <c r="H119" s="141"/>
      <c r="I119" s="141"/>
      <c r="J119" s="141"/>
      <c r="K119" s="142">
        <f>SUM(K120:K120)</f>
        <v>0</v>
      </c>
      <c r="L119" s="142">
        <f t="shared" si="6"/>
        <v>0</v>
      </c>
      <c r="M119" s="142">
        <f>SUM(M120:M120)</f>
        <v>0</v>
      </c>
      <c r="N119" s="142">
        <f>SUM(N120:N120)</f>
        <v>0</v>
      </c>
      <c r="O119" s="142">
        <f>SUM(O120:O120)</f>
        <v>0</v>
      </c>
      <c r="P119" s="142">
        <f>SUM(P120:P120)</f>
        <v>0</v>
      </c>
      <c r="Q119" s="141"/>
      <c r="R119" s="141"/>
      <c r="S119" s="141"/>
      <c r="T119" s="142">
        <f>'Приложение 1.1'!D118</f>
        <v>0</v>
      </c>
      <c r="U119" s="141"/>
      <c r="V119" s="141"/>
      <c r="W119" s="141"/>
      <c r="X119" s="141"/>
      <c r="Y119" s="143">
        <f>'Приложение 1.1'!E118</f>
        <v>0</v>
      </c>
    </row>
    <row r="120" spans="1:25">
      <c r="A120" s="126" t="str">
        <f>'Приложение 1.1'!A119</f>
        <v>1.7.6.1.1</v>
      </c>
      <c r="B120" s="127" t="str">
        <f>'Приложение 1.1'!B119</f>
        <v xml:space="preserve">Объект 1  </v>
      </c>
      <c r="C120" s="128"/>
      <c r="D120" s="128"/>
      <c r="E120" s="128"/>
      <c r="F120" s="129"/>
      <c r="G120" s="128"/>
      <c r="H120" s="128"/>
      <c r="I120" s="128"/>
      <c r="J120" s="128"/>
      <c r="K120" s="129"/>
      <c r="L120" s="129">
        <f t="shared" si="6"/>
        <v>0</v>
      </c>
      <c r="M120" s="129"/>
      <c r="N120" s="129"/>
      <c r="O120" s="129"/>
      <c r="P120" s="129"/>
      <c r="Q120" s="128"/>
      <c r="R120" s="128"/>
      <c r="S120" s="128"/>
      <c r="T120" s="129">
        <f>'Приложение 1.1'!D119</f>
        <v>0</v>
      </c>
      <c r="U120" s="128"/>
      <c r="V120" s="128"/>
      <c r="W120" s="128"/>
      <c r="X120" s="128"/>
      <c r="Y120" s="131">
        <f>'Приложение 1.1'!E119</f>
        <v>0</v>
      </c>
    </row>
    <row r="121" spans="1:25">
      <c r="A121" s="139" t="str">
        <f>'Приложение 1.1'!A120</f>
        <v>1.7.7</v>
      </c>
      <c r="B121" s="140" t="str">
        <f>'Приложение 1.1'!B120</f>
        <v>Прочие основные средства</v>
      </c>
      <c r="C121" s="141"/>
      <c r="D121" s="141"/>
      <c r="E121" s="141"/>
      <c r="F121" s="142">
        <f>SUM(F122:F122)</f>
        <v>0</v>
      </c>
      <c r="G121" s="141"/>
      <c r="H121" s="141"/>
      <c r="I121" s="141"/>
      <c r="J121" s="141"/>
      <c r="K121" s="142">
        <f>SUM(K122:K122)</f>
        <v>0</v>
      </c>
      <c r="L121" s="142">
        <f t="shared" si="6"/>
        <v>0</v>
      </c>
      <c r="M121" s="142">
        <f>SUM(M122:M122)</f>
        <v>0</v>
      </c>
      <c r="N121" s="142">
        <f>SUM(N122:N122)</f>
        <v>0</v>
      </c>
      <c r="O121" s="142">
        <f>SUM(O122:O122)</f>
        <v>0</v>
      </c>
      <c r="P121" s="142">
        <f>SUM(P122:P122)</f>
        <v>0</v>
      </c>
      <c r="Q121" s="141"/>
      <c r="R121" s="141"/>
      <c r="S121" s="141"/>
      <c r="T121" s="142">
        <f>'Приложение 1.1'!D120</f>
        <v>0</v>
      </c>
      <c r="U121" s="141"/>
      <c r="V121" s="141"/>
      <c r="W121" s="141"/>
      <c r="X121" s="141"/>
      <c r="Y121" s="143">
        <f>'Приложение 1.1'!E120</f>
        <v>0</v>
      </c>
    </row>
    <row r="122" spans="1:25">
      <c r="A122" s="126" t="str">
        <f>'Приложение 1.1'!A121</f>
        <v>1.7.7.1.1</v>
      </c>
      <c r="B122" s="127" t="str">
        <f>'Приложение 1.1'!B121</f>
        <v xml:space="preserve">Объект 1 </v>
      </c>
      <c r="C122" s="128"/>
      <c r="D122" s="128"/>
      <c r="E122" s="128"/>
      <c r="F122" s="129"/>
      <c r="G122" s="128"/>
      <c r="H122" s="128"/>
      <c r="I122" s="128"/>
      <c r="J122" s="128"/>
      <c r="K122" s="129"/>
      <c r="L122" s="129">
        <f t="shared" si="6"/>
        <v>0</v>
      </c>
      <c r="M122" s="129"/>
      <c r="N122" s="129"/>
      <c r="O122" s="129"/>
      <c r="P122" s="129"/>
      <c r="Q122" s="128"/>
      <c r="R122" s="128"/>
      <c r="S122" s="128"/>
      <c r="T122" s="129">
        <f>'Приложение 1.1'!D121</f>
        <v>0</v>
      </c>
      <c r="U122" s="128"/>
      <c r="V122" s="128"/>
      <c r="W122" s="128"/>
      <c r="X122" s="128"/>
      <c r="Y122" s="131">
        <f>'Приложение 1.1'!E121</f>
        <v>0</v>
      </c>
    </row>
    <row r="123" spans="1:25">
      <c r="A123" s="139" t="str">
        <f>'Приложение 1.1'!A122</f>
        <v>1.7.8</v>
      </c>
      <c r="B123" s="140" t="str">
        <f>'Приложение 1.1'!B122</f>
        <v>Пир для строительства будущих лет</v>
      </c>
      <c r="C123" s="141"/>
      <c r="D123" s="141"/>
      <c r="E123" s="141"/>
      <c r="F123" s="142">
        <f>SUM(F124:F124)</f>
        <v>0</v>
      </c>
      <c r="G123" s="141"/>
      <c r="H123" s="141"/>
      <c r="I123" s="141"/>
      <c r="J123" s="141"/>
      <c r="K123" s="142">
        <f>SUM(K124:K124)</f>
        <v>0</v>
      </c>
      <c r="L123" s="142">
        <f>SUM(M123:P123)</f>
        <v>0</v>
      </c>
      <c r="M123" s="142">
        <f>SUM(M124:M124)</f>
        <v>0</v>
      </c>
      <c r="N123" s="142">
        <f>SUM(N124:N124)</f>
        <v>0</v>
      </c>
      <c r="O123" s="142">
        <f>SUM(O124:O124)</f>
        <v>0</v>
      </c>
      <c r="P123" s="142">
        <f>SUM(P124:P124)</f>
        <v>0</v>
      </c>
      <c r="Q123" s="141"/>
      <c r="R123" s="141"/>
      <c r="S123" s="141"/>
      <c r="T123" s="142">
        <f>'Приложение 1.1'!D122</f>
        <v>0</v>
      </c>
      <c r="U123" s="141"/>
      <c r="V123" s="141"/>
      <c r="W123" s="141"/>
      <c r="X123" s="141"/>
      <c r="Y123" s="143">
        <f>'Приложение 1.1'!E122</f>
        <v>0</v>
      </c>
    </row>
    <row r="124" spans="1:25">
      <c r="A124" s="126" t="str">
        <f>'Приложение 1.1'!A123</f>
        <v>1.7.8.1.1</v>
      </c>
      <c r="B124" s="127" t="str">
        <f>'Приложение 1.1'!B123</f>
        <v xml:space="preserve">Объект 1  </v>
      </c>
      <c r="C124" s="128"/>
      <c r="D124" s="128"/>
      <c r="E124" s="128"/>
      <c r="F124" s="129"/>
      <c r="G124" s="128"/>
      <c r="H124" s="128"/>
      <c r="I124" s="128"/>
      <c r="J124" s="128"/>
      <c r="K124" s="129"/>
      <c r="L124" s="129">
        <f>SUM(M124:P124)</f>
        <v>0</v>
      </c>
      <c r="M124" s="129"/>
      <c r="N124" s="129"/>
      <c r="O124" s="129"/>
      <c r="P124" s="129"/>
      <c r="Q124" s="128"/>
      <c r="R124" s="128"/>
      <c r="S124" s="128"/>
      <c r="T124" s="129">
        <f>'Приложение 1.1'!D123</f>
        <v>0</v>
      </c>
      <c r="U124" s="128"/>
      <c r="V124" s="128"/>
      <c r="W124" s="128"/>
      <c r="X124" s="128"/>
      <c r="Y124" s="131">
        <f>'Приложение 1.1'!E123</f>
        <v>0</v>
      </c>
    </row>
    <row r="125" spans="1:25">
      <c r="A125" s="99" t="str">
        <f>'Приложение 1.1'!A124</f>
        <v>1.8</v>
      </c>
      <c r="B125" s="100" t="str">
        <f>'Приложение 1.1'!B124</f>
        <v>Оборудование, не входящее в сметы строек</v>
      </c>
      <c r="C125" s="101"/>
      <c r="D125" s="101"/>
      <c r="E125" s="101"/>
      <c r="F125" s="102">
        <f>SUM(F126:F126)</f>
        <v>0</v>
      </c>
      <c r="G125" s="101"/>
      <c r="H125" s="101"/>
      <c r="I125" s="101"/>
      <c r="J125" s="101"/>
      <c r="K125" s="102">
        <f>SUM(K126:K126)</f>
        <v>0</v>
      </c>
      <c r="L125" s="102">
        <f>SUM(M125:P125)</f>
        <v>0</v>
      </c>
      <c r="M125" s="102">
        <f>SUM(M126:M126)</f>
        <v>0</v>
      </c>
      <c r="N125" s="102">
        <f>SUM(N126:N126)</f>
        <v>0</v>
      </c>
      <c r="O125" s="102">
        <f>SUM(O126:O126)</f>
        <v>0</v>
      </c>
      <c r="P125" s="102">
        <f>SUM(P126:P126)</f>
        <v>0</v>
      </c>
      <c r="Q125" s="101"/>
      <c r="R125" s="101"/>
      <c r="S125" s="101"/>
      <c r="T125" s="102">
        <f>'Приложение 1.1'!D124</f>
        <v>0</v>
      </c>
      <c r="U125" s="101"/>
      <c r="V125" s="101"/>
      <c r="W125" s="101"/>
      <c r="X125" s="101"/>
      <c r="Y125" s="103">
        <f>'Приложение 1.1'!E124</f>
        <v>0</v>
      </c>
    </row>
    <row r="126" spans="1:25">
      <c r="A126" s="126" t="str">
        <f>'Приложение 1.1'!A125</f>
        <v>1.8.1.1</v>
      </c>
      <c r="B126" s="127" t="str">
        <f>'Приложение 1.1'!B125</f>
        <v xml:space="preserve">Объект 1 </v>
      </c>
      <c r="C126" s="128"/>
      <c r="D126" s="128"/>
      <c r="E126" s="128"/>
      <c r="F126" s="129"/>
      <c r="G126" s="128"/>
      <c r="H126" s="128"/>
      <c r="I126" s="128"/>
      <c r="J126" s="128"/>
      <c r="K126" s="129"/>
      <c r="L126" s="129">
        <f>SUM(M126:P126)</f>
        <v>0</v>
      </c>
      <c r="M126" s="129"/>
      <c r="N126" s="129"/>
      <c r="O126" s="129"/>
      <c r="P126" s="129"/>
      <c r="Q126" s="128"/>
      <c r="R126" s="128"/>
      <c r="S126" s="128"/>
      <c r="T126" s="129">
        <f>'Приложение 1.1'!D125</f>
        <v>0</v>
      </c>
      <c r="U126" s="128"/>
      <c r="V126" s="128"/>
      <c r="W126" s="128"/>
      <c r="X126" s="128"/>
      <c r="Y126" s="131">
        <f>'Приложение 1.1'!E125</f>
        <v>0</v>
      </c>
    </row>
    <row r="127" spans="1:25">
      <c r="A127" s="93">
        <f>'Приложение 1.1'!A126</f>
        <v>2</v>
      </c>
      <c r="B127" s="94" t="str">
        <f>'Приложение 1.1'!B126</f>
        <v>Новое строительство, в т.ч.</v>
      </c>
      <c r="C127" s="95"/>
      <c r="D127" s="96"/>
      <c r="E127" s="96"/>
      <c r="F127" s="97">
        <f>SUM(F128,F158,F160,F162,F164,F166,F168,F185,F187,F189,F191)</f>
        <v>0.32</v>
      </c>
      <c r="G127" s="96"/>
      <c r="H127" s="96"/>
      <c r="I127" s="96"/>
      <c r="J127" s="96"/>
      <c r="K127" s="97">
        <f>SUM(K128,K158,K160,K162,K164,K166,K168,K185,K187,K189,K191)</f>
        <v>0</v>
      </c>
      <c r="L127" s="97">
        <f t="shared" ref="L127:L141" si="9">SUM(M127:P127)</f>
        <v>31.56</v>
      </c>
      <c r="M127" s="97">
        <f>SUM(M128,M158,M160,M162,M164,M166,M168,M185,M187,M189,M191)</f>
        <v>0</v>
      </c>
      <c r="N127" s="97">
        <f>SUM(N128,N158,N160,N162,N164,N166,N168,N185,N187,N189,N191)</f>
        <v>12.23</v>
      </c>
      <c r="O127" s="97">
        <f>SUM(O128,O158,O160,O162,O164,O166,O168,O185,O187,O189,O191)</f>
        <v>16.579999999999998</v>
      </c>
      <c r="P127" s="97">
        <f>SUM(P128,P158,P160,P162,P164,P166,P168,P185,P187,P189,P191)</f>
        <v>2.75</v>
      </c>
      <c r="Q127" s="96"/>
      <c r="R127" s="96"/>
      <c r="S127" s="96"/>
      <c r="T127" s="97">
        <f>'Приложение 1.1'!D126</f>
        <v>0.25</v>
      </c>
      <c r="U127" s="96"/>
      <c r="V127" s="96"/>
      <c r="W127" s="96"/>
      <c r="X127" s="96"/>
      <c r="Y127" s="98">
        <f>'Приложение 1.1'!E126</f>
        <v>2.58</v>
      </c>
    </row>
    <row r="128" spans="1:25" ht="22.5">
      <c r="A128" s="99" t="str">
        <f>'Приложение 1.1'!A127</f>
        <v>2.1</v>
      </c>
      <c r="B128" s="100" t="str">
        <f>'Приложение 1.1'!B127</f>
        <v>Энергосбережение и повышение энергитической эффективности, в т.ч.</v>
      </c>
      <c r="C128" s="101"/>
      <c r="D128" s="101"/>
      <c r="E128" s="101"/>
      <c r="F128" s="102">
        <f>SUM(F129)</f>
        <v>0.32</v>
      </c>
      <c r="G128" s="101"/>
      <c r="H128" s="101"/>
      <c r="I128" s="101"/>
      <c r="J128" s="101"/>
      <c r="K128" s="102">
        <f>SUM(K129)</f>
        <v>0</v>
      </c>
      <c r="L128" s="102">
        <f t="shared" si="9"/>
        <v>31.56</v>
      </c>
      <c r="M128" s="102">
        <f>SUM(M129)</f>
        <v>0</v>
      </c>
      <c r="N128" s="102">
        <f>SUM(N129)</f>
        <v>12.23</v>
      </c>
      <c r="O128" s="102">
        <f>SUM(O129)</f>
        <v>16.579999999999998</v>
      </c>
      <c r="P128" s="102">
        <f>SUM(P129)</f>
        <v>2.75</v>
      </c>
      <c r="Q128" s="101"/>
      <c r="R128" s="101"/>
      <c r="S128" s="101"/>
      <c r="T128" s="102">
        <f>'Приложение 1.1'!D127</f>
        <v>0.25</v>
      </c>
      <c r="U128" s="101"/>
      <c r="V128" s="101"/>
      <c r="W128" s="101"/>
      <c r="X128" s="101"/>
      <c r="Y128" s="103">
        <f>'Приложение 1.1'!E127</f>
        <v>2.58</v>
      </c>
    </row>
    <row r="129" spans="1:25">
      <c r="A129" s="104" t="str">
        <f>'Приложение 1.1'!A128</f>
        <v>2.1.1</v>
      </c>
      <c r="B129" s="105" t="str">
        <f>'Приложение 1.1'!B128</f>
        <v>Электросетевые объекты, в т.ч.</v>
      </c>
      <c r="C129" s="106"/>
      <c r="D129" s="106"/>
      <c r="E129" s="106"/>
      <c r="F129" s="107">
        <f>SUM(F130,F151)</f>
        <v>0.32</v>
      </c>
      <c r="G129" s="106"/>
      <c r="H129" s="106"/>
      <c r="I129" s="106"/>
      <c r="J129" s="106"/>
      <c r="K129" s="107">
        <f>SUM(K130,K151)</f>
        <v>0</v>
      </c>
      <c r="L129" s="107">
        <f t="shared" si="9"/>
        <v>31.56</v>
      </c>
      <c r="M129" s="107">
        <f>SUM(M130,M151)</f>
        <v>0</v>
      </c>
      <c r="N129" s="107">
        <f>SUM(N130,N151)</f>
        <v>12.23</v>
      </c>
      <c r="O129" s="107">
        <f>SUM(O130,O151)</f>
        <v>16.579999999999998</v>
      </c>
      <c r="P129" s="107">
        <f>SUM(P130,P151)</f>
        <v>2.75</v>
      </c>
      <c r="Q129" s="106"/>
      <c r="R129" s="106"/>
      <c r="S129" s="106"/>
      <c r="T129" s="107">
        <f>'Приложение 1.1'!D128</f>
        <v>0.25</v>
      </c>
      <c r="U129" s="106"/>
      <c r="V129" s="106"/>
      <c r="W129" s="106"/>
      <c r="X129" s="106"/>
      <c r="Y129" s="108">
        <f>'Приложение 1.1'!E128</f>
        <v>2.58</v>
      </c>
    </row>
    <row r="130" spans="1:25">
      <c r="A130" s="109" t="str">
        <f>'Приложение 1.1'!A129</f>
        <v>2.1.1.1</v>
      </c>
      <c r="B130" s="110" t="str">
        <f>'Приложение 1.1'!B129</f>
        <v>Электрические линии, в т.ч.</v>
      </c>
      <c r="C130" s="111"/>
      <c r="D130" s="111"/>
      <c r="E130" s="111"/>
      <c r="F130" s="112">
        <f>SUM(F131,F142)</f>
        <v>0</v>
      </c>
      <c r="G130" s="111"/>
      <c r="H130" s="111"/>
      <c r="I130" s="111"/>
      <c r="J130" s="111"/>
      <c r="K130" s="112">
        <f>SUM(K131,K142)</f>
        <v>0</v>
      </c>
      <c r="L130" s="112">
        <f t="shared" si="9"/>
        <v>15.78</v>
      </c>
      <c r="M130" s="112">
        <f>SUM(M131,M142)</f>
        <v>0</v>
      </c>
      <c r="N130" s="112">
        <f>SUM(N131,N142)</f>
        <v>9.06</v>
      </c>
      <c r="O130" s="112">
        <f>SUM(O131,O142)</f>
        <v>5.5399999999999991</v>
      </c>
      <c r="P130" s="112">
        <f>SUM(P131,P142)</f>
        <v>1.18</v>
      </c>
      <c r="Q130" s="111"/>
      <c r="R130" s="111"/>
      <c r="S130" s="111"/>
      <c r="T130" s="112">
        <f>'Приложение 1.1'!D129</f>
        <v>0</v>
      </c>
      <c r="U130" s="111">
        <f>'Приложение 1.1'!G129</f>
        <v>0</v>
      </c>
      <c r="V130" s="111"/>
      <c r="W130" s="111"/>
      <c r="X130" s="111"/>
      <c r="Y130" s="113">
        <f>'Приложение 1.1'!E129</f>
        <v>2.58</v>
      </c>
    </row>
    <row r="131" spans="1:25">
      <c r="A131" s="114" t="str">
        <f>'Приложение 1.1'!A130</f>
        <v>2.1.1.1.1</v>
      </c>
      <c r="B131" s="115" t="str">
        <f>'Приложение 1.1'!B130</f>
        <v>воздушные линии, в т.ч.</v>
      </c>
      <c r="C131" s="116"/>
      <c r="D131" s="116"/>
      <c r="E131" s="116"/>
      <c r="F131" s="117">
        <f>SUM(F132,F134,F136,F140)</f>
        <v>0</v>
      </c>
      <c r="G131" s="116"/>
      <c r="H131" s="116"/>
      <c r="I131" s="116"/>
      <c r="J131" s="116"/>
      <c r="K131" s="117">
        <f>SUM(K132,K134,K136,K140)</f>
        <v>0</v>
      </c>
      <c r="L131" s="117">
        <f t="shared" si="9"/>
        <v>15.78</v>
      </c>
      <c r="M131" s="117">
        <f>SUM(M132,M134,M136,M140)</f>
        <v>0</v>
      </c>
      <c r="N131" s="117">
        <f>SUM(N132,N134,N136,N140)</f>
        <v>9.06</v>
      </c>
      <c r="O131" s="117">
        <f>SUM(O132,O134,O136,O140)</f>
        <v>5.5399999999999991</v>
      </c>
      <c r="P131" s="117">
        <f>SUM(P132,P134,P136,P140)</f>
        <v>1.18</v>
      </c>
      <c r="Q131" s="116"/>
      <c r="R131" s="116"/>
      <c r="S131" s="116"/>
      <c r="T131" s="117">
        <f>'Приложение 1.1'!D130</f>
        <v>0</v>
      </c>
      <c r="U131" s="116">
        <f>'Приложение 1.1'!G130</f>
        <v>0</v>
      </c>
      <c r="V131" s="116"/>
      <c r="W131" s="116"/>
      <c r="X131" s="116"/>
      <c r="Y131" s="119">
        <f>'Приложение 1.1'!E130</f>
        <v>2.58</v>
      </c>
    </row>
    <row r="132" spans="1:25">
      <c r="A132" s="120" t="str">
        <f>'Приложение 1.1'!A131</f>
        <v>2.1.1.1.1.1</v>
      </c>
      <c r="B132" s="121" t="str">
        <f>'Приложение 1.1'!B131</f>
        <v>ВЛЭП 110-220 кВ (ВН)</v>
      </c>
      <c r="C132" s="122"/>
      <c r="D132" s="122"/>
      <c r="E132" s="122"/>
      <c r="F132" s="123">
        <f>SUM(F133:F133)</f>
        <v>0</v>
      </c>
      <c r="G132" s="122"/>
      <c r="H132" s="122"/>
      <c r="I132" s="122"/>
      <c r="J132" s="122"/>
      <c r="K132" s="123">
        <f>SUM(K133:K133)</f>
        <v>0</v>
      </c>
      <c r="L132" s="123">
        <f t="shared" si="9"/>
        <v>0</v>
      </c>
      <c r="M132" s="123">
        <f>SUM(M133:M133)</f>
        <v>0</v>
      </c>
      <c r="N132" s="123">
        <f>SUM(N133:N133)</f>
        <v>0</v>
      </c>
      <c r="O132" s="123">
        <f>SUM(O133:O133)</f>
        <v>0</v>
      </c>
      <c r="P132" s="123">
        <f>SUM(P133:P133)</f>
        <v>0</v>
      </c>
      <c r="Q132" s="122"/>
      <c r="R132" s="122"/>
      <c r="S132" s="122"/>
      <c r="T132" s="123">
        <f>'Приложение 1.1'!D131</f>
        <v>0</v>
      </c>
      <c r="U132" s="122">
        <f>'Приложение 1.1'!G131</f>
        <v>0</v>
      </c>
      <c r="V132" s="122"/>
      <c r="W132" s="122"/>
      <c r="X132" s="122"/>
      <c r="Y132" s="125">
        <f>'Приложение 1.1'!E131</f>
        <v>0</v>
      </c>
    </row>
    <row r="133" spans="1:25" ht="23.25">
      <c r="A133" s="126" t="str">
        <f>'Приложение 1.1'!A132</f>
        <v>2.1.1.1.1.1.1.1</v>
      </c>
      <c r="B133" s="127" t="str">
        <f>'Приложение 1.1'!B132</f>
        <v xml:space="preserve">Объект 1 </v>
      </c>
      <c r="C133" s="128"/>
      <c r="D133" s="128"/>
      <c r="E133" s="128"/>
      <c r="F133" s="129"/>
      <c r="G133" s="128"/>
      <c r="H133" s="128"/>
      <c r="I133" s="128"/>
      <c r="J133" s="128"/>
      <c r="K133" s="129"/>
      <c r="L133" s="129">
        <f t="shared" si="9"/>
        <v>0</v>
      </c>
      <c r="M133" s="129"/>
      <c r="N133" s="129"/>
      <c r="O133" s="129"/>
      <c r="P133" s="129"/>
      <c r="Q133" s="128"/>
      <c r="R133" s="128"/>
      <c r="S133" s="128"/>
      <c r="T133" s="129">
        <f>'Приложение 1.1'!D132</f>
        <v>0</v>
      </c>
      <c r="U133" s="128">
        <f>'Приложение 1.1'!G132</f>
        <v>0</v>
      </c>
      <c r="V133" s="128"/>
      <c r="W133" s="128"/>
      <c r="X133" s="128"/>
      <c r="Y133" s="131">
        <f>'Приложение 1.1'!E132</f>
        <v>0</v>
      </c>
    </row>
    <row r="134" spans="1:25">
      <c r="A134" s="120" t="str">
        <f>'Приложение 1.1'!A133</f>
        <v>2.1.1.1.1.2</v>
      </c>
      <c r="B134" s="121" t="str">
        <f>'Приложение 1.1'!B133</f>
        <v>ВЛЭП 35 кВ (СН1)</v>
      </c>
      <c r="C134" s="122"/>
      <c r="D134" s="122"/>
      <c r="E134" s="122"/>
      <c r="F134" s="123">
        <f>SUM(F135:F135)</f>
        <v>0</v>
      </c>
      <c r="G134" s="122"/>
      <c r="H134" s="122"/>
      <c r="I134" s="122"/>
      <c r="J134" s="122"/>
      <c r="K134" s="123">
        <f>SUM(K135:K135)</f>
        <v>0</v>
      </c>
      <c r="L134" s="123">
        <f t="shared" si="9"/>
        <v>0</v>
      </c>
      <c r="M134" s="123">
        <f>SUM(M135:M135)</f>
        <v>0</v>
      </c>
      <c r="N134" s="123">
        <f>SUM(N135:N135)</f>
        <v>0</v>
      </c>
      <c r="O134" s="123">
        <f>SUM(O135:O135)</f>
        <v>0</v>
      </c>
      <c r="P134" s="123">
        <f>SUM(P135:P135)</f>
        <v>0</v>
      </c>
      <c r="Q134" s="122"/>
      <c r="R134" s="122"/>
      <c r="S134" s="122"/>
      <c r="T134" s="123">
        <f>'Приложение 1.1'!D133</f>
        <v>0</v>
      </c>
      <c r="U134" s="122">
        <f>'Приложение 1.1'!G133</f>
        <v>0</v>
      </c>
      <c r="V134" s="122"/>
      <c r="W134" s="122"/>
      <c r="X134" s="122"/>
      <c r="Y134" s="125">
        <f>'Приложение 1.1'!E133</f>
        <v>0</v>
      </c>
    </row>
    <row r="135" spans="1:25" ht="23.25">
      <c r="A135" s="126" t="str">
        <f>'Приложение 1.1'!A134</f>
        <v>2.1.1.1.1.2.1.1</v>
      </c>
      <c r="B135" s="127" t="str">
        <f>'Приложение 1.1'!B134</f>
        <v xml:space="preserve">Объект 1 </v>
      </c>
      <c r="C135" s="128"/>
      <c r="D135" s="128"/>
      <c r="E135" s="128"/>
      <c r="F135" s="129"/>
      <c r="G135" s="128"/>
      <c r="H135" s="128"/>
      <c r="I135" s="128"/>
      <c r="J135" s="128"/>
      <c r="K135" s="129"/>
      <c r="L135" s="129">
        <f t="shared" si="9"/>
        <v>0</v>
      </c>
      <c r="M135" s="129"/>
      <c r="N135" s="129"/>
      <c r="O135" s="129"/>
      <c r="P135" s="129"/>
      <c r="Q135" s="128"/>
      <c r="R135" s="128"/>
      <c r="S135" s="128"/>
      <c r="T135" s="129">
        <f>'Приложение 1.1'!D134</f>
        <v>0</v>
      </c>
      <c r="U135" s="128">
        <f>'Приложение 1.1'!G134</f>
        <v>0</v>
      </c>
      <c r="V135" s="128"/>
      <c r="W135" s="128"/>
      <c r="X135" s="128"/>
      <c r="Y135" s="131">
        <f>'Приложение 1.1'!E134</f>
        <v>0</v>
      </c>
    </row>
    <row r="136" spans="1:25">
      <c r="A136" s="120" t="str">
        <f>'Приложение 1.1'!A135</f>
        <v>2.1.1.1.1.3</v>
      </c>
      <c r="B136" s="121" t="str">
        <f>'Приложение 1.1'!B135</f>
        <v>ВЛЭП 1-20 кВ (СН2)</v>
      </c>
      <c r="C136" s="122"/>
      <c r="D136" s="122"/>
      <c r="E136" s="122"/>
      <c r="F136" s="123">
        <f>SUM(F137:F139)</f>
        <v>0</v>
      </c>
      <c r="G136" s="122"/>
      <c r="H136" s="122"/>
      <c r="I136" s="122"/>
      <c r="J136" s="122"/>
      <c r="K136" s="123">
        <f>SUM(K137:K139)</f>
        <v>0</v>
      </c>
      <c r="L136" s="123">
        <f t="shared" si="9"/>
        <v>15.78</v>
      </c>
      <c r="M136" s="123">
        <f>SUM(M137:M139)</f>
        <v>0</v>
      </c>
      <c r="N136" s="123">
        <f>SUM(N137:N139)</f>
        <v>9.06</v>
      </c>
      <c r="O136" s="123">
        <f>SUM(O137:O139)</f>
        <v>5.5399999999999991</v>
      </c>
      <c r="P136" s="123">
        <f>SUM(P137:P139)</f>
        <v>1.18</v>
      </c>
      <c r="Q136" s="122"/>
      <c r="R136" s="122"/>
      <c r="S136" s="122"/>
      <c r="T136" s="123">
        <f>'Приложение 1.1'!D135</f>
        <v>0</v>
      </c>
      <c r="U136" s="122">
        <f>'Приложение 1.1'!G135</f>
        <v>0</v>
      </c>
      <c r="V136" s="122"/>
      <c r="W136" s="122"/>
      <c r="X136" s="122"/>
      <c r="Y136" s="125">
        <f>'Приложение 1.1'!E135</f>
        <v>2.58</v>
      </c>
    </row>
    <row r="137" spans="1:25" ht="40.15" customHeight="1">
      <c r="A137" s="126" t="str">
        <f>'Приложение 1.1'!A136</f>
        <v>2.1.1.1.1.3.2.1</v>
      </c>
      <c r="B137" s="127" t="str">
        <f>'Приложение 1.1'!B136</f>
        <v>Строительство кабельной линии 10 кВ от РП-1 до ТП-65.Прокладка кабельной линии 10 кВ с заменой ячейки  на ТП-65 (Заполярная горэлектросеть).</v>
      </c>
      <c r="C137" s="128"/>
      <c r="D137" s="128"/>
      <c r="E137" s="128"/>
      <c r="F137" s="129"/>
      <c r="G137" s="128"/>
      <c r="H137" s="128"/>
      <c r="I137" s="128"/>
      <c r="J137" s="152"/>
      <c r="K137" s="153"/>
      <c r="L137" s="129">
        <f t="shared" si="9"/>
        <v>5.8000000000000007</v>
      </c>
      <c r="M137" s="129"/>
      <c r="N137" s="129">
        <v>2.95</v>
      </c>
      <c r="O137" s="129">
        <v>2.35</v>
      </c>
      <c r="P137" s="129">
        <v>0.5</v>
      </c>
      <c r="Q137" s="128"/>
      <c r="R137" s="128"/>
      <c r="S137" s="128"/>
      <c r="T137" s="129">
        <f>'Приложение 1.1'!D136</f>
        <v>0</v>
      </c>
      <c r="U137" s="128">
        <f>'Приложение 1.1'!G136</f>
        <v>2015</v>
      </c>
      <c r="V137" s="128">
        <v>25</v>
      </c>
      <c r="W137" s="154"/>
      <c r="X137" s="154" t="s">
        <v>21</v>
      </c>
      <c r="Y137" s="131">
        <f>'Приложение 1.1'!E136</f>
        <v>0.7</v>
      </c>
    </row>
    <row r="138" spans="1:25" ht="39.6" customHeight="1">
      <c r="A138" s="126" t="str">
        <f>'Приложение 1.1'!A137</f>
        <v>2.1.1.1.1.3.2.2</v>
      </c>
      <c r="B138" s="127" t="str">
        <f>'Приложение 1.1'!B137</f>
        <v>Строительство кабельной линии 10 кВ от РП-2 до РП-1. Прокладка параллельной  кабельной линии 10 кВ.(Заполярная горэлектросеть).</v>
      </c>
      <c r="C138" s="128"/>
      <c r="D138" s="128"/>
      <c r="E138" s="128"/>
      <c r="F138" s="129"/>
      <c r="G138" s="128"/>
      <c r="H138" s="128"/>
      <c r="I138" s="128"/>
      <c r="J138" s="152"/>
      <c r="K138" s="153"/>
      <c r="L138" s="129">
        <f t="shared" si="9"/>
        <v>4.21</v>
      </c>
      <c r="M138" s="129"/>
      <c r="N138" s="129">
        <v>2.8</v>
      </c>
      <c r="O138" s="129">
        <v>1.1599999999999999</v>
      </c>
      <c r="P138" s="129">
        <v>0.25</v>
      </c>
      <c r="Q138" s="128"/>
      <c r="R138" s="128"/>
      <c r="S138" s="128"/>
      <c r="T138" s="129">
        <f>'Приложение 1.1'!D137</f>
        <v>0</v>
      </c>
      <c r="U138" s="128">
        <f>'Приложение 1.1'!G137</f>
        <v>2016</v>
      </c>
      <c r="V138" s="128">
        <v>25</v>
      </c>
      <c r="W138" s="154"/>
      <c r="X138" s="154" t="s">
        <v>21</v>
      </c>
      <c r="Y138" s="131">
        <f>'Приложение 1.1'!E137</f>
        <v>0.94</v>
      </c>
    </row>
    <row r="139" spans="1:25" ht="40.15" customHeight="1">
      <c r="A139" s="126" t="str">
        <f>'Приложение 1.1'!A138</f>
        <v>2.1.1.1.1.3.2.3</v>
      </c>
      <c r="B139" s="127" t="str">
        <f>'Приложение 1.1'!B138</f>
        <v>Строительство кабельной линии 10 кВ от ПС-52 до РП-1 ф.73. Прокладка  кабельной лини  10кВ.(Заполярная горэлектросеть).</v>
      </c>
      <c r="C139" s="128"/>
      <c r="D139" s="128"/>
      <c r="E139" s="128"/>
      <c r="F139" s="129"/>
      <c r="G139" s="128"/>
      <c r="H139" s="128"/>
      <c r="I139" s="128"/>
      <c r="J139" s="152"/>
      <c r="K139" s="153"/>
      <c r="L139" s="129">
        <f t="shared" si="9"/>
        <v>5.77</v>
      </c>
      <c r="M139" s="129"/>
      <c r="N139" s="129">
        <v>3.31</v>
      </c>
      <c r="O139" s="129">
        <v>2.0299999999999998</v>
      </c>
      <c r="P139" s="129">
        <v>0.43</v>
      </c>
      <c r="Q139" s="128"/>
      <c r="R139" s="128"/>
      <c r="S139" s="128"/>
      <c r="T139" s="129">
        <f>'Приложение 1.1'!D138</f>
        <v>0</v>
      </c>
      <c r="U139" s="128">
        <f>'Приложение 1.1'!G138</f>
        <v>2017</v>
      </c>
      <c r="V139" s="128">
        <v>25</v>
      </c>
      <c r="W139" s="154"/>
      <c r="X139" s="154" t="s">
        <v>21</v>
      </c>
      <c r="Y139" s="131">
        <f>'Приложение 1.1'!E138</f>
        <v>0.94</v>
      </c>
    </row>
    <row r="140" spans="1:25">
      <c r="A140" s="120" t="str">
        <f>'Приложение 1.1'!A139</f>
        <v>2.1.1.1.1.4</v>
      </c>
      <c r="B140" s="121" t="str">
        <f>'Приложение 1.1'!B139</f>
        <v>ВЛЭП 0,4 кВ (НН) (Замена на СИП)</v>
      </c>
      <c r="C140" s="122"/>
      <c r="D140" s="122"/>
      <c r="E140" s="122"/>
      <c r="F140" s="123">
        <f>SUM(F141:F141)</f>
        <v>0</v>
      </c>
      <c r="G140" s="122"/>
      <c r="H140" s="122"/>
      <c r="I140" s="122"/>
      <c r="J140" s="122"/>
      <c r="K140" s="123">
        <f>SUM(K141:K141)</f>
        <v>0</v>
      </c>
      <c r="L140" s="123">
        <f t="shared" si="9"/>
        <v>0</v>
      </c>
      <c r="M140" s="123">
        <f>SUM(M141:M141)</f>
        <v>0</v>
      </c>
      <c r="N140" s="123">
        <f>SUM(N141:N141)</f>
        <v>0</v>
      </c>
      <c r="O140" s="123">
        <f>SUM(O141:O141)</f>
        <v>0</v>
      </c>
      <c r="P140" s="123">
        <f>SUM(P141:P141)</f>
        <v>0</v>
      </c>
      <c r="Q140" s="122"/>
      <c r="R140" s="122"/>
      <c r="S140" s="122"/>
      <c r="T140" s="123">
        <f>'Приложение 1.1'!D139</f>
        <v>0</v>
      </c>
      <c r="U140" s="122">
        <f>'Приложение 1.1'!G139</f>
        <v>0</v>
      </c>
      <c r="V140" s="122"/>
      <c r="W140" s="122"/>
      <c r="X140" s="122"/>
      <c r="Y140" s="125">
        <f>'Приложение 1.1'!E139</f>
        <v>0</v>
      </c>
    </row>
    <row r="141" spans="1:25" ht="23.25">
      <c r="A141" s="126" t="str">
        <f>'Приложение 1.1'!A140</f>
        <v>2.1.1.1.1.4.1.1</v>
      </c>
      <c r="B141" s="127" t="str">
        <f>'Приложение 1.1'!B140</f>
        <v xml:space="preserve">Объект 1 </v>
      </c>
      <c r="C141" s="128"/>
      <c r="D141" s="128"/>
      <c r="E141" s="128"/>
      <c r="F141" s="129"/>
      <c r="G141" s="128"/>
      <c r="H141" s="128"/>
      <c r="I141" s="128"/>
      <c r="J141" s="128"/>
      <c r="K141" s="129"/>
      <c r="L141" s="129">
        <f t="shared" si="9"/>
        <v>0</v>
      </c>
      <c r="M141" s="129"/>
      <c r="N141" s="129"/>
      <c r="O141" s="129"/>
      <c r="P141" s="129"/>
      <c r="Q141" s="128"/>
      <c r="R141" s="128"/>
      <c r="S141" s="128"/>
      <c r="T141" s="129">
        <f>'Приложение 1.1'!D140</f>
        <v>0</v>
      </c>
      <c r="U141" s="128">
        <f>'Приложение 1.1'!G140</f>
        <v>0</v>
      </c>
      <c r="V141" s="128"/>
      <c r="W141" s="128"/>
      <c r="X141" s="128"/>
      <c r="Y141" s="131">
        <f>'Приложение 1.1'!E140</f>
        <v>0</v>
      </c>
    </row>
    <row r="142" spans="1:25">
      <c r="A142" s="114" t="str">
        <f>'Приложение 1.1'!A141</f>
        <v>2.1.1.1.2</v>
      </c>
      <c r="B142" s="115" t="str">
        <f>'Приложение 1.1'!B141</f>
        <v>кабельные линии, в т.ч.</v>
      </c>
      <c r="C142" s="116"/>
      <c r="D142" s="116"/>
      <c r="E142" s="116"/>
      <c r="F142" s="117">
        <f>SUM(F143,F145,F147,F149)</f>
        <v>0</v>
      </c>
      <c r="G142" s="116"/>
      <c r="H142" s="116"/>
      <c r="I142" s="116"/>
      <c r="J142" s="116"/>
      <c r="K142" s="117">
        <f>SUM(K143,K145,K147,K149)</f>
        <v>0</v>
      </c>
      <c r="L142" s="117">
        <f t="shared" ref="L142:L163" si="10">SUM(M142:P142)</f>
        <v>0</v>
      </c>
      <c r="M142" s="117">
        <f>SUM(M143,M145,M147,M149)</f>
        <v>0</v>
      </c>
      <c r="N142" s="117">
        <f>SUM(N143,N145,N147,N149)</f>
        <v>0</v>
      </c>
      <c r="O142" s="117">
        <f>SUM(O143,O145,O147,O149)</f>
        <v>0</v>
      </c>
      <c r="P142" s="117">
        <f>SUM(P143,P145,P147,P149)</f>
        <v>0</v>
      </c>
      <c r="Q142" s="116"/>
      <c r="R142" s="116"/>
      <c r="S142" s="116"/>
      <c r="T142" s="117">
        <f>'Приложение 1.1'!D141</f>
        <v>0</v>
      </c>
      <c r="U142" s="116">
        <f>'Приложение 1.1'!G141</f>
        <v>0</v>
      </c>
      <c r="V142" s="116"/>
      <c r="W142" s="116"/>
      <c r="X142" s="116"/>
      <c r="Y142" s="119">
        <f>'Приложение 1.1'!E141</f>
        <v>0</v>
      </c>
    </row>
    <row r="143" spans="1:25">
      <c r="A143" s="120" t="str">
        <f>'Приложение 1.1'!A142</f>
        <v>2.1.1.1.2.1</v>
      </c>
      <c r="B143" s="121" t="str">
        <f>'Приложение 1.1'!B142</f>
        <v>КЛЭП 110 кВ (ВН)</v>
      </c>
      <c r="C143" s="122"/>
      <c r="D143" s="122"/>
      <c r="E143" s="122"/>
      <c r="F143" s="123">
        <f>SUM(F144:F144)</f>
        <v>0</v>
      </c>
      <c r="G143" s="122"/>
      <c r="H143" s="122"/>
      <c r="I143" s="122"/>
      <c r="J143" s="122"/>
      <c r="K143" s="123">
        <f>SUM(K144:K144)</f>
        <v>0</v>
      </c>
      <c r="L143" s="123">
        <f t="shared" si="10"/>
        <v>0</v>
      </c>
      <c r="M143" s="123">
        <f>SUM(M144:M144)</f>
        <v>0</v>
      </c>
      <c r="N143" s="123">
        <f>SUM(N144:N144)</f>
        <v>0</v>
      </c>
      <c r="O143" s="123">
        <f>SUM(O144:O144)</f>
        <v>0</v>
      </c>
      <c r="P143" s="123">
        <f>SUM(P144:P144)</f>
        <v>0</v>
      </c>
      <c r="Q143" s="122"/>
      <c r="R143" s="122"/>
      <c r="S143" s="122"/>
      <c r="T143" s="123">
        <f>'Приложение 1.1'!D142</f>
        <v>0</v>
      </c>
      <c r="U143" s="122">
        <f>'Приложение 1.1'!G142</f>
        <v>0</v>
      </c>
      <c r="V143" s="122"/>
      <c r="W143" s="122"/>
      <c r="X143" s="122"/>
      <c r="Y143" s="125">
        <f>'Приложение 1.1'!E142</f>
        <v>0</v>
      </c>
    </row>
    <row r="144" spans="1:25" ht="23.25">
      <c r="A144" s="126" t="str">
        <f>'Приложение 1.1'!A143</f>
        <v>2.1.1.1.2.1.1.1</v>
      </c>
      <c r="B144" s="127" t="str">
        <f>'Приложение 1.1'!B143</f>
        <v xml:space="preserve">Объект 1 </v>
      </c>
      <c r="C144" s="128"/>
      <c r="D144" s="128"/>
      <c r="E144" s="128"/>
      <c r="F144" s="129"/>
      <c r="G144" s="128"/>
      <c r="H144" s="128"/>
      <c r="I144" s="128"/>
      <c r="J144" s="128"/>
      <c r="K144" s="129"/>
      <c r="L144" s="129">
        <f t="shared" si="10"/>
        <v>0</v>
      </c>
      <c r="M144" s="129"/>
      <c r="N144" s="129"/>
      <c r="O144" s="129"/>
      <c r="P144" s="129"/>
      <c r="Q144" s="128"/>
      <c r="R144" s="128"/>
      <c r="S144" s="128"/>
      <c r="T144" s="129">
        <f>'Приложение 1.1'!D143</f>
        <v>0</v>
      </c>
      <c r="U144" s="128">
        <f>'Приложение 1.1'!G143</f>
        <v>0</v>
      </c>
      <c r="V144" s="128"/>
      <c r="W144" s="128"/>
      <c r="X144" s="128"/>
      <c r="Y144" s="131">
        <f>'Приложение 1.1'!E143</f>
        <v>0</v>
      </c>
    </row>
    <row r="145" spans="1:25">
      <c r="A145" s="120" t="str">
        <f>'Приложение 1.1'!A144</f>
        <v>2.1.1.1.2.2</v>
      </c>
      <c r="B145" s="121" t="str">
        <f>'Приложение 1.1'!B144</f>
        <v>КЛЭП 20-35 кВ (СН1)</v>
      </c>
      <c r="C145" s="122"/>
      <c r="D145" s="122"/>
      <c r="E145" s="122"/>
      <c r="F145" s="123">
        <f>SUM(F146:F146)</f>
        <v>0</v>
      </c>
      <c r="G145" s="122"/>
      <c r="H145" s="122"/>
      <c r="I145" s="122"/>
      <c r="J145" s="122"/>
      <c r="K145" s="123">
        <f>SUM(K146:K146)</f>
        <v>0</v>
      </c>
      <c r="L145" s="123">
        <f t="shared" si="10"/>
        <v>0</v>
      </c>
      <c r="M145" s="123">
        <f>SUM(M146:M146)</f>
        <v>0</v>
      </c>
      <c r="N145" s="123">
        <f>SUM(N146:N146)</f>
        <v>0</v>
      </c>
      <c r="O145" s="123">
        <f>SUM(O146:O146)</f>
        <v>0</v>
      </c>
      <c r="P145" s="123">
        <f>SUM(P146:P146)</f>
        <v>0</v>
      </c>
      <c r="Q145" s="122"/>
      <c r="R145" s="122"/>
      <c r="S145" s="122"/>
      <c r="T145" s="123">
        <f>'Приложение 1.1'!D144</f>
        <v>0</v>
      </c>
      <c r="U145" s="122">
        <f>'Приложение 1.1'!G144</f>
        <v>0</v>
      </c>
      <c r="V145" s="122"/>
      <c r="W145" s="122"/>
      <c r="X145" s="122"/>
      <c r="Y145" s="125">
        <f>'Приложение 1.1'!E144</f>
        <v>0</v>
      </c>
    </row>
    <row r="146" spans="1:25" ht="23.25">
      <c r="A146" s="126" t="str">
        <f>'Приложение 1.1'!A145</f>
        <v>2.1.1.1.2.2.1.1</v>
      </c>
      <c r="B146" s="127" t="str">
        <f>'Приложение 1.1'!B145</f>
        <v xml:space="preserve">Объект 1 </v>
      </c>
      <c r="C146" s="128"/>
      <c r="D146" s="128"/>
      <c r="E146" s="128"/>
      <c r="F146" s="129"/>
      <c r="G146" s="128"/>
      <c r="H146" s="128"/>
      <c r="I146" s="128"/>
      <c r="J146" s="128"/>
      <c r="K146" s="129"/>
      <c r="L146" s="129">
        <f t="shared" si="10"/>
        <v>0</v>
      </c>
      <c r="M146" s="129"/>
      <c r="N146" s="129"/>
      <c r="O146" s="129"/>
      <c r="P146" s="129"/>
      <c r="Q146" s="128"/>
      <c r="R146" s="128"/>
      <c r="S146" s="128"/>
      <c r="T146" s="129">
        <f>'Приложение 1.1'!D145</f>
        <v>0</v>
      </c>
      <c r="U146" s="128">
        <f>'Приложение 1.1'!G145</f>
        <v>0</v>
      </c>
      <c r="V146" s="128"/>
      <c r="W146" s="128"/>
      <c r="X146" s="128"/>
      <c r="Y146" s="131">
        <f>'Приложение 1.1'!E145</f>
        <v>0</v>
      </c>
    </row>
    <row r="147" spans="1:25">
      <c r="A147" s="120" t="str">
        <f>'Приложение 1.1'!A146</f>
        <v>2.1.1.1.2.3</v>
      </c>
      <c r="B147" s="121" t="str">
        <f>'Приложение 1.1'!B146</f>
        <v>КЛЭП 3-10 кВ (СН2)</v>
      </c>
      <c r="C147" s="122"/>
      <c r="D147" s="122"/>
      <c r="E147" s="122"/>
      <c r="F147" s="123">
        <f>SUM(F148:F148)</f>
        <v>0</v>
      </c>
      <c r="G147" s="122"/>
      <c r="H147" s="122"/>
      <c r="I147" s="122"/>
      <c r="J147" s="122"/>
      <c r="K147" s="123">
        <f>SUM(K148:K148)</f>
        <v>0</v>
      </c>
      <c r="L147" s="123">
        <f t="shared" si="10"/>
        <v>0</v>
      </c>
      <c r="M147" s="123">
        <f>SUM(M148:M148)</f>
        <v>0</v>
      </c>
      <c r="N147" s="123">
        <f>SUM(N148:N148)</f>
        <v>0</v>
      </c>
      <c r="O147" s="123">
        <f>SUM(O148:O148)</f>
        <v>0</v>
      </c>
      <c r="P147" s="123">
        <f>SUM(P148:P148)</f>
        <v>0</v>
      </c>
      <c r="Q147" s="122"/>
      <c r="R147" s="122"/>
      <c r="S147" s="122"/>
      <c r="T147" s="123">
        <f>'Приложение 1.1'!D146</f>
        <v>0</v>
      </c>
      <c r="U147" s="122">
        <f>'Приложение 1.1'!G146</f>
        <v>0</v>
      </c>
      <c r="V147" s="122"/>
      <c r="W147" s="122"/>
      <c r="X147" s="122"/>
      <c r="Y147" s="125">
        <f>'Приложение 1.1'!E146</f>
        <v>0</v>
      </c>
    </row>
    <row r="148" spans="1:25" ht="23.25">
      <c r="A148" s="126" t="str">
        <f>'Приложение 1.1'!A147</f>
        <v>2.1.1.1.2.3.1.1</v>
      </c>
      <c r="B148" s="127" t="str">
        <f>'Приложение 1.1'!B147</f>
        <v xml:space="preserve">Объект 1 </v>
      </c>
      <c r="C148" s="128"/>
      <c r="D148" s="128"/>
      <c r="E148" s="128"/>
      <c r="F148" s="129"/>
      <c r="G148" s="128"/>
      <c r="H148" s="128"/>
      <c r="I148" s="128"/>
      <c r="J148" s="128"/>
      <c r="K148" s="129"/>
      <c r="L148" s="129">
        <f t="shared" si="10"/>
        <v>0</v>
      </c>
      <c r="M148" s="129"/>
      <c r="N148" s="129"/>
      <c r="O148" s="129"/>
      <c r="P148" s="129"/>
      <c r="Q148" s="128"/>
      <c r="R148" s="128"/>
      <c r="S148" s="128"/>
      <c r="T148" s="129">
        <f>'Приложение 1.1'!D147</f>
        <v>0</v>
      </c>
      <c r="U148" s="128">
        <f>'Приложение 1.1'!G147</f>
        <v>0</v>
      </c>
      <c r="V148" s="128"/>
      <c r="W148" s="128"/>
      <c r="X148" s="128"/>
      <c r="Y148" s="131">
        <f>'Приложение 1.1'!E147</f>
        <v>0</v>
      </c>
    </row>
    <row r="149" spans="1:25">
      <c r="A149" s="120" t="str">
        <f>'Приложение 1.1'!A148</f>
        <v>2.1.1.1.2.4</v>
      </c>
      <c r="B149" s="121" t="str">
        <f>'Приложение 1.1'!B148</f>
        <v>КЛЭП до 1 кВ (НН)</v>
      </c>
      <c r="C149" s="122"/>
      <c r="D149" s="122"/>
      <c r="E149" s="122"/>
      <c r="F149" s="123">
        <f>SUM(F150:F150)</f>
        <v>0</v>
      </c>
      <c r="G149" s="122"/>
      <c r="H149" s="122"/>
      <c r="I149" s="122"/>
      <c r="J149" s="122"/>
      <c r="K149" s="123">
        <f>SUM(K150:K150)</f>
        <v>0</v>
      </c>
      <c r="L149" s="123">
        <f t="shared" si="10"/>
        <v>0</v>
      </c>
      <c r="M149" s="123">
        <f>SUM(M150:M150)</f>
        <v>0</v>
      </c>
      <c r="N149" s="123">
        <f>SUM(N150:N150)</f>
        <v>0</v>
      </c>
      <c r="O149" s="123">
        <f>SUM(O150:O150)</f>
        <v>0</v>
      </c>
      <c r="P149" s="123">
        <f>SUM(P150:P150)</f>
        <v>0</v>
      </c>
      <c r="Q149" s="122"/>
      <c r="R149" s="122"/>
      <c r="S149" s="122"/>
      <c r="T149" s="123">
        <f>'Приложение 1.1'!D148</f>
        <v>0</v>
      </c>
      <c r="U149" s="122">
        <f>'Приложение 1.1'!G148</f>
        <v>0</v>
      </c>
      <c r="V149" s="122"/>
      <c r="W149" s="122"/>
      <c r="X149" s="122"/>
      <c r="Y149" s="125">
        <f>'Приложение 1.1'!E148</f>
        <v>0</v>
      </c>
    </row>
    <row r="150" spans="1:25" ht="23.25">
      <c r="A150" s="126" t="str">
        <f>'Приложение 1.1'!A149</f>
        <v>2.1.1.1.2.4.1.1</v>
      </c>
      <c r="B150" s="127" t="str">
        <f>'Приложение 1.1'!B149</f>
        <v xml:space="preserve">Объект 1 </v>
      </c>
      <c r="C150" s="128"/>
      <c r="D150" s="128"/>
      <c r="E150" s="128"/>
      <c r="F150" s="129"/>
      <c r="G150" s="128"/>
      <c r="H150" s="128"/>
      <c r="I150" s="128"/>
      <c r="J150" s="128"/>
      <c r="K150" s="129"/>
      <c r="L150" s="129">
        <f t="shared" si="10"/>
        <v>0</v>
      </c>
      <c r="M150" s="129"/>
      <c r="N150" s="129"/>
      <c r="O150" s="129"/>
      <c r="P150" s="129"/>
      <c r="Q150" s="128"/>
      <c r="R150" s="128"/>
      <c r="S150" s="128"/>
      <c r="T150" s="129">
        <f>'Приложение 1.1'!D149</f>
        <v>0</v>
      </c>
      <c r="U150" s="128">
        <f>'Приложение 1.1'!G149</f>
        <v>0</v>
      </c>
      <c r="V150" s="128"/>
      <c r="W150" s="128"/>
      <c r="X150" s="128"/>
      <c r="Y150" s="131">
        <f>'Приложение 1.1'!E149</f>
        <v>0</v>
      </c>
    </row>
    <row r="151" spans="1:25">
      <c r="A151" s="109" t="str">
        <f>'Приложение 1.1'!A150</f>
        <v>2.1.1.2</v>
      </c>
      <c r="B151" s="110" t="str">
        <f>'Приложение 1.1'!B150</f>
        <v>Подстанции, в т. ч.</v>
      </c>
      <c r="C151" s="111"/>
      <c r="D151" s="155"/>
      <c r="E151" s="155"/>
      <c r="F151" s="156">
        <f>SUM(F152,F154,F156)</f>
        <v>0.32</v>
      </c>
      <c r="G151" s="155"/>
      <c r="H151" s="155"/>
      <c r="I151" s="155"/>
      <c r="J151" s="155"/>
      <c r="K151" s="156">
        <f>SUM(K152,K154,K156)</f>
        <v>0</v>
      </c>
      <c r="L151" s="156">
        <f t="shared" si="10"/>
        <v>15.78</v>
      </c>
      <c r="M151" s="156">
        <f>SUM(M152,M154,M156)</f>
        <v>0</v>
      </c>
      <c r="N151" s="156">
        <f>SUM(N152,N154,N156)</f>
        <v>3.17</v>
      </c>
      <c r="O151" s="156">
        <f>SUM(O152,O154,O156)</f>
        <v>11.04</v>
      </c>
      <c r="P151" s="156">
        <f>SUM(P152,P154,P156)</f>
        <v>1.57</v>
      </c>
      <c r="Q151" s="155">
        <f>'Приложение 1.1'!G150</f>
        <v>0</v>
      </c>
      <c r="R151" s="155"/>
      <c r="S151" s="155"/>
      <c r="T151" s="156">
        <f>'Приложение 1.1'!D150</f>
        <v>0.25</v>
      </c>
      <c r="U151" s="155"/>
      <c r="V151" s="155"/>
      <c r="W151" s="155"/>
      <c r="X151" s="155"/>
      <c r="Y151" s="157">
        <f>'Приложение 1.1'!E150</f>
        <v>0</v>
      </c>
    </row>
    <row r="152" spans="1:25">
      <c r="A152" s="120" t="str">
        <f>'Приложение 1.1'!A151</f>
        <v>2.1.1.2.1</v>
      </c>
      <c r="B152" s="121" t="str">
        <f>'Приложение 1.1'!B151</f>
        <v>Уровень входящего напряжения ВН</v>
      </c>
      <c r="C152" s="122"/>
      <c r="D152" s="158"/>
      <c r="E152" s="158"/>
      <c r="F152" s="159">
        <f>SUM(F153:F153)</f>
        <v>0</v>
      </c>
      <c r="G152" s="158"/>
      <c r="H152" s="158"/>
      <c r="I152" s="158"/>
      <c r="J152" s="158"/>
      <c r="K152" s="159">
        <f>SUM(K153:K153)</f>
        <v>0</v>
      </c>
      <c r="L152" s="159">
        <f t="shared" si="10"/>
        <v>0</v>
      </c>
      <c r="M152" s="159">
        <f>SUM(M153:M153)</f>
        <v>0</v>
      </c>
      <c r="N152" s="159">
        <f>SUM(N153:N153)</f>
        <v>0</v>
      </c>
      <c r="O152" s="159">
        <f>SUM(O153:O153)</f>
        <v>0</v>
      </c>
      <c r="P152" s="159">
        <f>SUM(P153:P153)</f>
        <v>0</v>
      </c>
      <c r="Q152" s="158">
        <f>'Приложение 1.1'!G151</f>
        <v>0</v>
      </c>
      <c r="R152" s="158"/>
      <c r="S152" s="158"/>
      <c r="T152" s="159">
        <f>'Приложение 1.1'!D151</f>
        <v>0</v>
      </c>
      <c r="U152" s="158"/>
      <c r="V152" s="158"/>
      <c r="W152" s="158"/>
      <c r="X152" s="158"/>
      <c r="Y152" s="160">
        <f>'Приложение 1.1'!E151</f>
        <v>0</v>
      </c>
    </row>
    <row r="153" spans="1:25" ht="23.25">
      <c r="A153" s="126" t="str">
        <f>'Приложение 1.1'!A152</f>
        <v>2.1.1.2.1.1.1</v>
      </c>
      <c r="B153" s="127" t="str">
        <f>'Приложение 1.1'!B152</f>
        <v>Объект 1</v>
      </c>
      <c r="C153" s="128"/>
      <c r="D153" s="144"/>
      <c r="E153" s="144"/>
      <c r="F153" s="149"/>
      <c r="G153" s="144"/>
      <c r="H153" s="144"/>
      <c r="I153" s="144"/>
      <c r="J153" s="144"/>
      <c r="K153" s="149"/>
      <c r="L153" s="149">
        <f t="shared" si="10"/>
        <v>0</v>
      </c>
      <c r="M153" s="149"/>
      <c r="N153" s="149"/>
      <c r="O153" s="149"/>
      <c r="P153" s="149"/>
      <c r="Q153" s="144">
        <f>'Приложение 1.1'!G152</f>
        <v>0</v>
      </c>
      <c r="R153" s="144"/>
      <c r="S153" s="144"/>
      <c r="T153" s="149">
        <f>'Приложение 1.1'!D152</f>
        <v>0</v>
      </c>
      <c r="U153" s="144"/>
      <c r="V153" s="144"/>
      <c r="W153" s="144"/>
      <c r="X153" s="144"/>
      <c r="Y153" s="161">
        <f>'Приложение 1.1'!E152</f>
        <v>0</v>
      </c>
    </row>
    <row r="154" spans="1:25">
      <c r="A154" s="120" t="str">
        <f>'Приложение 1.1'!A153</f>
        <v>2.1.1.2.2</v>
      </c>
      <c r="B154" s="121" t="str">
        <f>'Приложение 1.1'!B153</f>
        <v>Уровень входящего напряжения СН1</v>
      </c>
      <c r="C154" s="122"/>
      <c r="D154" s="158"/>
      <c r="E154" s="158"/>
      <c r="F154" s="159">
        <f>SUM(F155:F155)</f>
        <v>0</v>
      </c>
      <c r="G154" s="158"/>
      <c r="H154" s="158"/>
      <c r="I154" s="158"/>
      <c r="J154" s="158"/>
      <c r="K154" s="159">
        <f>SUM(K155:K155)</f>
        <v>0</v>
      </c>
      <c r="L154" s="159">
        <f t="shared" si="10"/>
        <v>0</v>
      </c>
      <c r="M154" s="159">
        <f>SUM(M155:M155)</f>
        <v>0</v>
      </c>
      <c r="N154" s="159">
        <f>SUM(N155:N155)</f>
        <v>0</v>
      </c>
      <c r="O154" s="159">
        <f>SUM(O155:O155)</f>
        <v>0</v>
      </c>
      <c r="P154" s="159">
        <f>SUM(P155:P155)</f>
        <v>0</v>
      </c>
      <c r="Q154" s="158">
        <f>'Приложение 1.1'!G153</f>
        <v>0</v>
      </c>
      <c r="R154" s="158"/>
      <c r="S154" s="158"/>
      <c r="T154" s="159">
        <f>'Приложение 1.1'!D153</f>
        <v>0</v>
      </c>
      <c r="U154" s="158"/>
      <c r="V154" s="158"/>
      <c r="W154" s="158"/>
      <c r="X154" s="158"/>
      <c r="Y154" s="160">
        <f>'Приложение 1.1'!E153</f>
        <v>0</v>
      </c>
    </row>
    <row r="155" spans="1:25" ht="23.25">
      <c r="A155" s="126" t="str">
        <f>'Приложение 1.1'!A154</f>
        <v>2.1.1.2.2.1.1</v>
      </c>
      <c r="B155" s="127" t="str">
        <f>'Приложение 1.1'!B154</f>
        <v xml:space="preserve">Объект 1 </v>
      </c>
      <c r="C155" s="128"/>
      <c r="D155" s="144"/>
      <c r="E155" s="144"/>
      <c r="F155" s="149"/>
      <c r="G155" s="144"/>
      <c r="H155" s="144"/>
      <c r="I155" s="144"/>
      <c r="J155" s="144"/>
      <c r="K155" s="149"/>
      <c r="L155" s="149">
        <f t="shared" si="10"/>
        <v>0</v>
      </c>
      <c r="M155" s="149"/>
      <c r="N155" s="149"/>
      <c r="O155" s="149"/>
      <c r="P155" s="149"/>
      <c r="Q155" s="144">
        <f>'Приложение 1.1'!G154</f>
        <v>0</v>
      </c>
      <c r="R155" s="144"/>
      <c r="S155" s="144"/>
      <c r="T155" s="149">
        <f>'Приложение 1.1'!D154</f>
        <v>0</v>
      </c>
      <c r="U155" s="144"/>
      <c r="V155" s="144"/>
      <c r="W155" s="144"/>
      <c r="X155" s="144"/>
      <c r="Y155" s="161">
        <f>'Приложение 1.1'!E154</f>
        <v>0</v>
      </c>
    </row>
    <row r="156" spans="1:25">
      <c r="A156" s="120" t="str">
        <f>'Приложение 1.1'!A155</f>
        <v>2.1.1.2.3</v>
      </c>
      <c r="B156" s="121" t="str">
        <f>'Приложение 1.1'!B155</f>
        <v>Уровень входящего напряжения СН2</v>
      </c>
      <c r="C156" s="122"/>
      <c r="D156" s="158"/>
      <c r="E156" s="158"/>
      <c r="F156" s="159">
        <f>SUM(F157:F157)</f>
        <v>0.32</v>
      </c>
      <c r="G156" s="158"/>
      <c r="H156" s="158"/>
      <c r="I156" s="158"/>
      <c r="J156" s="158"/>
      <c r="K156" s="159">
        <f>SUM(K157:K157)</f>
        <v>0</v>
      </c>
      <c r="L156" s="159">
        <f t="shared" si="10"/>
        <v>15.78</v>
      </c>
      <c r="M156" s="159">
        <f>SUM(M157:M157)</f>
        <v>0</v>
      </c>
      <c r="N156" s="159">
        <f>SUM(N157:N157)</f>
        <v>3.17</v>
      </c>
      <c r="O156" s="159">
        <f>SUM(O157:O157)</f>
        <v>11.04</v>
      </c>
      <c r="P156" s="159">
        <f>SUM(P157:P157)</f>
        <v>1.57</v>
      </c>
      <c r="Q156" s="158">
        <f>'Приложение 1.1'!G155</f>
        <v>0</v>
      </c>
      <c r="R156" s="158"/>
      <c r="S156" s="158"/>
      <c r="T156" s="159">
        <f>'Приложение 1.1'!D155</f>
        <v>0.25</v>
      </c>
      <c r="U156" s="158"/>
      <c r="V156" s="158"/>
      <c r="W156" s="158"/>
      <c r="X156" s="158"/>
      <c r="Y156" s="160">
        <f>'Приложение 1.1'!E155</f>
        <v>0</v>
      </c>
    </row>
    <row r="157" spans="1:25" ht="48.6" customHeight="1">
      <c r="A157" s="126" t="str">
        <f>'Приложение 1.1'!A156</f>
        <v>2.1.1.2.3.1</v>
      </c>
      <c r="B157" s="127" t="str">
        <f>'Приложение 1.1'!B156</f>
        <v>Строительство новой блочной комплектной двухтрансформаторной подстанции в бетонной оболочке 2 БКТП-250/6/0,4 с перезаводом  КЛ 6 и 0,4 кВ от существующей ТП-46 (Ковдорская электросеть)</v>
      </c>
      <c r="C157" s="14">
        <v>1969</v>
      </c>
      <c r="D157" s="13">
        <v>43</v>
      </c>
      <c r="E157" s="319" t="s">
        <v>380</v>
      </c>
      <c r="F157" s="320">
        <v>0.32</v>
      </c>
      <c r="G157" s="13"/>
      <c r="H157" s="13"/>
      <c r="I157" s="13"/>
      <c r="J157" s="13"/>
      <c r="K157" s="18"/>
      <c r="L157" s="321">
        <f t="shared" si="10"/>
        <v>15.78</v>
      </c>
      <c r="M157" s="322"/>
      <c r="N157" s="322">
        <v>3.17</v>
      </c>
      <c r="O157" s="322">
        <v>11.04</v>
      </c>
      <c r="P157" s="321">
        <v>1.57</v>
      </c>
      <c r="Q157" s="13">
        <f>'[1]Приложение 1.1'!G192</f>
        <v>0</v>
      </c>
      <c r="R157" s="13">
        <v>50</v>
      </c>
      <c r="S157" s="13"/>
      <c r="T157" s="18">
        <f>'[1]Приложение 1.1'!D192</f>
        <v>0</v>
      </c>
      <c r="U157" s="13"/>
      <c r="V157" s="13"/>
      <c r="W157" s="13"/>
      <c r="X157" s="13"/>
      <c r="Y157" s="27">
        <f>'[1]Приложение 1.1'!E192</f>
        <v>0</v>
      </c>
    </row>
    <row r="158" spans="1:25">
      <c r="A158" s="99" t="str">
        <f>'Приложение 1.1'!A157</f>
        <v>2.2</v>
      </c>
      <c r="B158" s="100" t="str">
        <f>'Приложение 1.1'!B157</f>
        <v>Создание систем противоаварийной и режимной автоматики</v>
      </c>
      <c r="C158" s="101"/>
      <c r="D158" s="162"/>
      <c r="E158" s="162"/>
      <c r="F158" s="163">
        <f>SUM(F159:F159)</f>
        <v>0</v>
      </c>
      <c r="G158" s="162"/>
      <c r="H158" s="162"/>
      <c r="I158" s="162"/>
      <c r="J158" s="162"/>
      <c r="K158" s="163">
        <f>SUM(K159:K159)</f>
        <v>0</v>
      </c>
      <c r="L158" s="163">
        <f t="shared" si="10"/>
        <v>0</v>
      </c>
      <c r="M158" s="163">
        <f>SUM(M159:M159)</f>
        <v>0</v>
      </c>
      <c r="N158" s="163">
        <f>SUM(N159:N159)</f>
        <v>0</v>
      </c>
      <c r="O158" s="163">
        <f>SUM(O159:O159)</f>
        <v>0</v>
      </c>
      <c r="P158" s="163">
        <f>SUM(P159:P159)</f>
        <v>0</v>
      </c>
      <c r="Q158" s="162"/>
      <c r="R158" s="162"/>
      <c r="S158" s="162"/>
      <c r="T158" s="163">
        <f>'Приложение 1.1'!D157</f>
        <v>0</v>
      </c>
      <c r="U158" s="162"/>
      <c r="V158" s="162"/>
      <c r="W158" s="162"/>
      <c r="X158" s="162"/>
      <c r="Y158" s="164">
        <f>'Приложение 1.1'!E157</f>
        <v>0</v>
      </c>
    </row>
    <row r="159" spans="1:25">
      <c r="A159" s="126" t="str">
        <f>'Приложение 1.1'!A158</f>
        <v>2.2.1.1</v>
      </c>
      <c r="B159" s="127" t="str">
        <f>'Приложение 1.1'!B158</f>
        <v xml:space="preserve">Объект 1  </v>
      </c>
      <c r="C159" s="128"/>
      <c r="D159" s="144"/>
      <c r="E159" s="144"/>
      <c r="F159" s="149"/>
      <c r="G159" s="144"/>
      <c r="H159" s="144"/>
      <c r="I159" s="144"/>
      <c r="J159" s="144"/>
      <c r="K159" s="149"/>
      <c r="L159" s="149">
        <f t="shared" si="10"/>
        <v>0</v>
      </c>
      <c r="M159" s="149"/>
      <c r="N159" s="149"/>
      <c r="O159" s="149"/>
      <c r="P159" s="149"/>
      <c r="Q159" s="144"/>
      <c r="R159" s="144"/>
      <c r="S159" s="144"/>
      <c r="T159" s="149">
        <f>'Приложение 1.1'!D158</f>
        <v>0</v>
      </c>
      <c r="U159" s="144"/>
      <c r="V159" s="144"/>
      <c r="W159" s="144"/>
      <c r="X159" s="144"/>
      <c r="Y159" s="161">
        <f>'Приложение 1.1'!E158</f>
        <v>0</v>
      </c>
    </row>
    <row r="160" spans="1:25">
      <c r="A160" s="99" t="str">
        <f>'Приложение 1.1'!A159</f>
        <v>2.3</v>
      </c>
      <c r="B160" s="100" t="str">
        <f>'Приложение 1.1'!B159</f>
        <v>Создание систем телемеханики и связи</v>
      </c>
      <c r="C160" s="101"/>
      <c r="D160" s="162"/>
      <c r="E160" s="162"/>
      <c r="F160" s="163">
        <f>SUM(F161:F161)</f>
        <v>0</v>
      </c>
      <c r="G160" s="162"/>
      <c r="H160" s="162"/>
      <c r="I160" s="162"/>
      <c r="J160" s="162"/>
      <c r="K160" s="163">
        <f>SUM(K161:K161)</f>
        <v>0</v>
      </c>
      <c r="L160" s="163">
        <f t="shared" si="10"/>
        <v>0</v>
      </c>
      <c r="M160" s="163">
        <f>SUM(M161:M161)</f>
        <v>0</v>
      </c>
      <c r="N160" s="163">
        <f>SUM(N161:N161)</f>
        <v>0</v>
      </c>
      <c r="O160" s="163">
        <f>SUM(O161:O161)</f>
        <v>0</v>
      </c>
      <c r="P160" s="163">
        <f>SUM(P161:P161)</f>
        <v>0</v>
      </c>
      <c r="Q160" s="162"/>
      <c r="R160" s="162"/>
      <c r="S160" s="162"/>
      <c r="T160" s="163">
        <f>'Приложение 1.1'!D159</f>
        <v>0</v>
      </c>
      <c r="U160" s="162"/>
      <c r="V160" s="162"/>
      <c r="W160" s="162"/>
      <c r="X160" s="162"/>
      <c r="Y160" s="164">
        <f>'Приложение 1.1'!E159</f>
        <v>0</v>
      </c>
    </row>
    <row r="161" spans="1:25">
      <c r="A161" s="126" t="str">
        <f>'Приложение 1.1'!A160</f>
        <v>2.3.1.1</v>
      </c>
      <c r="B161" s="127" t="str">
        <f>'Приложение 1.1'!B160</f>
        <v xml:space="preserve">Объект 1 </v>
      </c>
      <c r="C161" s="128"/>
      <c r="D161" s="144"/>
      <c r="E161" s="144"/>
      <c r="F161" s="149"/>
      <c r="G161" s="144"/>
      <c r="H161" s="144"/>
      <c r="I161" s="144"/>
      <c r="J161" s="144"/>
      <c r="K161" s="149"/>
      <c r="L161" s="149">
        <f t="shared" si="10"/>
        <v>0</v>
      </c>
      <c r="M161" s="149"/>
      <c r="N161" s="149"/>
      <c r="O161" s="149"/>
      <c r="P161" s="149"/>
      <c r="Q161" s="144"/>
      <c r="R161" s="144"/>
      <c r="S161" s="144"/>
      <c r="T161" s="149">
        <f>'Приложение 1.1'!D160</f>
        <v>0</v>
      </c>
      <c r="U161" s="144"/>
      <c r="V161" s="144"/>
      <c r="W161" s="144"/>
      <c r="X161" s="144"/>
      <c r="Y161" s="161">
        <f>'Приложение 1.1'!E160</f>
        <v>0</v>
      </c>
    </row>
    <row r="162" spans="1:25" ht="22.5">
      <c r="A162" s="99" t="str">
        <f>'Приложение 1.1'!A161</f>
        <v>2.4</v>
      </c>
      <c r="B162" s="100" t="str">
        <f>'Приложение 1.1'!B161</f>
        <v>Установка устройств регулирования напряжения и компенсации реактивной мощности</v>
      </c>
      <c r="C162" s="101"/>
      <c r="D162" s="162"/>
      <c r="E162" s="162"/>
      <c r="F162" s="163">
        <f>SUM(F163:F163)</f>
        <v>0</v>
      </c>
      <c r="G162" s="162"/>
      <c r="H162" s="162"/>
      <c r="I162" s="162"/>
      <c r="J162" s="162"/>
      <c r="K162" s="163">
        <f>SUM(K163:K163)</f>
        <v>0</v>
      </c>
      <c r="L162" s="163">
        <f t="shared" si="10"/>
        <v>0</v>
      </c>
      <c r="M162" s="163">
        <f>SUM(M163:M163)</f>
        <v>0</v>
      </c>
      <c r="N162" s="163">
        <f>SUM(N163:N163)</f>
        <v>0</v>
      </c>
      <c r="O162" s="163">
        <f>SUM(O163:O163)</f>
        <v>0</v>
      </c>
      <c r="P162" s="163">
        <f>SUM(P163:P163)</f>
        <v>0</v>
      </c>
      <c r="Q162" s="162"/>
      <c r="R162" s="162"/>
      <c r="S162" s="162"/>
      <c r="T162" s="163">
        <f>'Приложение 1.1'!D161</f>
        <v>0</v>
      </c>
      <c r="U162" s="162"/>
      <c r="V162" s="162"/>
      <c r="W162" s="162"/>
      <c r="X162" s="162"/>
      <c r="Y162" s="164">
        <f>'Приложение 1.1'!E161</f>
        <v>0</v>
      </c>
    </row>
    <row r="163" spans="1:25">
      <c r="A163" s="126" t="str">
        <f>'Приложение 1.1'!A162</f>
        <v>2.4.1.1</v>
      </c>
      <c r="B163" s="127" t="str">
        <f>'Приложение 1.1'!B162</f>
        <v xml:space="preserve">Объект 1  </v>
      </c>
      <c r="C163" s="128"/>
      <c r="D163" s="144"/>
      <c r="E163" s="144"/>
      <c r="F163" s="149"/>
      <c r="G163" s="144"/>
      <c r="H163" s="144"/>
      <c r="I163" s="144"/>
      <c r="J163" s="144"/>
      <c r="K163" s="149"/>
      <c r="L163" s="149">
        <f t="shared" si="10"/>
        <v>0</v>
      </c>
      <c r="M163" s="149"/>
      <c r="N163" s="149"/>
      <c r="O163" s="149"/>
      <c r="P163" s="149"/>
      <c r="Q163" s="144"/>
      <c r="R163" s="144"/>
      <c r="S163" s="144"/>
      <c r="T163" s="149">
        <f>'Приложение 1.1'!D162</f>
        <v>0</v>
      </c>
      <c r="U163" s="144"/>
      <c r="V163" s="144"/>
      <c r="W163" s="144"/>
      <c r="X163" s="144"/>
      <c r="Y163" s="161">
        <f>'Приложение 1.1'!E162</f>
        <v>0</v>
      </c>
    </row>
    <row r="164" spans="1:25">
      <c r="A164" s="99" t="str">
        <f>'Приложение 1.1'!A163</f>
        <v>2.5</v>
      </c>
      <c r="B164" s="100" t="str">
        <f>'Приложение 1.1'!B163</f>
        <v>Средства учета и контроля э/э, в т.ч.</v>
      </c>
      <c r="C164" s="101"/>
      <c r="D164" s="162"/>
      <c r="E164" s="162"/>
      <c r="F164" s="163">
        <f>SUM(F165:F165)</f>
        <v>0</v>
      </c>
      <c r="G164" s="162"/>
      <c r="H164" s="162"/>
      <c r="I164" s="162"/>
      <c r="J164" s="162"/>
      <c r="K164" s="163">
        <f>SUM(K165:K165)</f>
        <v>0</v>
      </c>
      <c r="L164" s="163">
        <f t="shared" ref="L164:L174" si="11">SUM(M164:P164)</f>
        <v>0</v>
      </c>
      <c r="M164" s="163">
        <f>SUM(M165:M165)</f>
        <v>0</v>
      </c>
      <c r="N164" s="163">
        <f>SUM(N165:N165)</f>
        <v>0</v>
      </c>
      <c r="O164" s="163">
        <f>SUM(O165:O165)</f>
        <v>0</v>
      </c>
      <c r="P164" s="163">
        <f>SUM(P165:P165)</f>
        <v>0</v>
      </c>
      <c r="Q164" s="162"/>
      <c r="R164" s="162"/>
      <c r="S164" s="162"/>
      <c r="T164" s="163">
        <f>'Приложение 1.1'!D163</f>
        <v>0</v>
      </c>
      <c r="U164" s="162"/>
      <c r="V164" s="162"/>
      <c r="W164" s="162"/>
      <c r="X164" s="162"/>
      <c r="Y164" s="164">
        <f>'Приложение 1.1'!E163</f>
        <v>0</v>
      </c>
    </row>
    <row r="165" spans="1:25">
      <c r="A165" s="126" t="str">
        <f>'Приложение 1.1'!A164</f>
        <v>2.5.1.1</v>
      </c>
      <c r="B165" s="127" t="str">
        <f>'Приложение 1.1'!B164</f>
        <v xml:space="preserve">Объект 1 </v>
      </c>
      <c r="C165" s="128"/>
      <c r="D165" s="144"/>
      <c r="E165" s="144"/>
      <c r="F165" s="149"/>
      <c r="G165" s="144"/>
      <c r="H165" s="144"/>
      <c r="I165" s="144"/>
      <c r="J165" s="144"/>
      <c r="K165" s="149"/>
      <c r="L165" s="149">
        <f t="shared" si="11"/>
        <v>0</v>
      </c>
      <c r="M165" s="149"/>
      <c r="N165" s="149"/>
      <c r="O165" s="149"/>
      <c r="P165" s="149"/>
      <c r="Q165" s="144"/>
      <c r="R165" s="144"/>
      <c r="S165" s="144"/>
      <c r="T165" s="149">
        <f>'Приложение 1.1'!D164</f>
        <v>0</v>
      </c>
      <c r="U165" s="144"/>
      <c r="V165" s="144"/>
      <c r="W165" s="144"/>
      <c r="X165" s="144"/>
      <c r="Y165" s="161">
        <f>'Приложение 1.1'!E164</f>
        <v>0</v>
      </c>
    </row>
    <row r="166" spans="1:25" ht="24.75" customHeight="1">
      <c r="A166" s="99" t="str">
        <f>'Приложение 1.1'!A165</f>
        <v>2.6</v>
      </c>
      <c r="B166" s="100" t="str">
        <f>'Приложение 1.1'!B165</f>
        <v>Пир для строительства будущих лет, в т.ч.</v>
      </c>
      <c r="C166" s="101"/>
      <c r="D166" s="162"/>
      <c r="E166" s="162"/>
      <c r="F166" s="163">
        <f>SUM(F167:F167)</f>
        <v>0</v>
      </c>
      <c r="G166" s="162"/>
      <c r="H166" s="162"/>
      <c r="I166" s="162"/>
      <c r="J166" s="162"/>
      <c r="K166" s="163">
        <f>SUM(K167:K167)</f>
        <v>0</v>
      </c>
      <c r="L166" s="163">
        <f t="shared" si="11"/>
        <v>0</v>
      </c>
      <c r="M166" s="163">
        <f>SUM(M167:M167)</f>
        <v>0</v>
      </c>
      <c r="N166" s="163">
        <f>SUM(N167:N167)</f>
        <v>0</v>
      </c>
      <c r="O166" s="163">
        <f>SUM(O167:O167)</f>
        <v>0</v>
      </c>
      <c r="P166" s="163">
        <f>SUM(P167:P167)</f>
        <v>0</v>
      </c>
      <c r="Q166" s="162"/>
      <c r="R166" s="162"/>
      <c r="S166" s="162"/>
      <c r="T166" s="163">
        <f>'Приложение 1.1'!D165</f>
        <v>0</v>
      </c>
      <c r="U166" s="162"/>
      <c r="V166" s="162"/>
      <c r="W166" s="162"/>
      <c r="X166" s="162"/>
      <c r="Y166" s="164">
        <f>'Приложение 1.1'!E165</f>
        <v>0</v>
      </c>
    </row>
    <row r="167" spans="1:25">
      <c r="A167" s="126" t="str">
        <f>'Приложение 1.1'!A166</f>
        <v>2.6.1.1</v>
      </c>
      <c r="B167" s="127" t="str">
        <f>'Приложение 1.1'!B166</f>
        <v>Объект 1</v>
      </c>
      <c r="C167" s="128"/>
      <c r="D167" s="144"/>
      <c r="E167" s="144"/>
      <c r="F167" s="149"/>
      <c r="G167" s="144"/>
      <c r="H167" s="144"/>
      <c r="I167" s="144"/>
      <c r="J167" s="144"/>
      <c r="K167" s="149"/>
      <c r="L167" s="149">
        <f t="shared" si="11"/>
        <v>0</v>
      </c>
      <c r="M167" s="149"/>
      <c r="N167" s="149"/>
      <c r="O167" s="149"/>
      <c r="P167" s="149"/>
      <c r="Q167" s="144"/>
      <c r="R167" s="144"/>
      <c r="S167" s="144"/>
      <c r="T167" s="149">
        <f>'Приложение 1.1'!D166</f>
        <v>0</v>
      </c>
      <c r="U167" s="144"/>
      <c r="V167" s="144"/>
      <c r="W167" s="144"/>
      <c r="X167" s="144"/>
      <c r="Y167" s="161">
        <f>'Приложение 1.1'!E166</f>
        <v>0</v>
      </c>
    </row>
    <row r="168" spans="1:25">
      <c r="A168" s="99" t="str">
        <f>'Приложение 1.1'!A167</f>
        <v>2.7</v>
      </c>
      <c r="B168" s="100" t="str">
        <f>'Приложение 1.1'!B167</f>
        <v>Прочие производственные и хозяйственные объекты</v>
      </c>
      <c r="C168" s="101"/>
      <c r="D168" s="162"/>
      <c r="E168" s="162"/>
      <c r="F168" s="163">
        <f>SUM(F169,F171,F173,F175,F177,F179,F181,F183)</f>
        <v>0</v>
      </c>
      <c r="G168" s="162"/>
      <c r="H168" s="162"/>
      <c r="I168" s="162"/>
      <c r="J168" s="162"/>
      <c r="K168" s="163">
        <f>SUM(K169,K171,K173,K175,K177,K179,K181,K183)</f>
        <v>0</v>
      </c>
      <c r="L168" s="163">
        <f t="shared" si="11"/>
        <v>0</v>
      </c>
      <c r="M168" s="163">
        <f>SUM(M169,M171,M173,M175,M177,M179,M181,M183)</f>
        <v>0</v>
      </c>
      <c r="N168" s="163">
        <f>SUM(N169,N171,N173,N175,N177,N179,N181,N183)</f>
        <v>0</v>
      </c>
      <c r="O168" s="163">
        <f>SUM(O169,O171,O173,O175,O177,O179,O181,O183)</f>
        <v>0</v>
      </c>
      <c r="P168" s="163">
        <f>SUM(P169,P171,P173,P175,P177,P179,P181,P183)</f>
        <v>0</v>
      </c>
      <c r="Q168" s="162"/>
      <c r="R168" s="162"/>
      <c r="S168" s="162"/>
      <c r="T168" s="163">
        <f>'Приложение 1.1'!D167</f>
        <v>0</v>
      </c>
      <c r="U168" s="162"/>
      <c r="V168" s="162"/>
      <c r="W168" s="162"/>
      <c r="X168" s="162"/>
      <c r="Y168" s="164">
        <f>'Приложение 1.1'!E167</f>
        <v>0</v>
      </c>
    </row>
    <row r="169" spans="1:25">
      <c r="A169" s="139" t="str">
        <f>'Приложение 1.1'!A168</f>
        <v>2.7.1</v>
      </c>
      <c r="B169" s="140" t="str">
        <f>'Приложение 1.1'!B168</f>
        <v>Здания</v>
      </c>
      <c r="C169" s="141"/>
      <c r="D169" s="165"/>
      <c r="E169" s="165"/>
      <c r="F169" s="166">
        <f>SUM(F170:F170)</f>
        <v>0</v>
      </c>
      <c r="G169" s="165"/>
      <c r="H169" s="165"/>
      <c r="I169" s="165"/>
      <c r="J169" s="165"/>
      <c r="K169" s="166">
        <f>SUM(K170:K170)</f>
        <v>0</v>
      </c>
      <c r="L169" s="166">
        <f t="shared" si="11"/>
        <v>0</v>
      </c>
      <c r="M169" s="166">
        <f>SUM(M170:M170)</f>
        <v>0</v>
      </c>
      <c r="N169" s="166">
        <f>SUM(N170:N170)</f>
        <v>0</v>
      </c>
      <c r="O169" s="166">
        <f>SUM(O170:O170)</f>
        <v>0</v>
      </c>
      <c r="P169" s="166">
        <f>SUM(P170:P170)</f>
        <v>0</v>
      </c>
      <c r="Q169" s="165"/>
      <c r="R169" s="165"/>
      <c r="S169" s="165"/>
      <c r="T169" s="166">
        <f>'Приложение 1.1'!D168</f>
        <v>0</v>
      </c>
      <c r="U169" s="165"/>
      <c r="V169" s="165"/>
      <c r="W169" s="165"/>
      <c r="X169" s="165"/>
      <c r="Y169" s="167">
        <f>'Приложение 1.1'!E168</f>
        <v>0</v>
      </c>
    </row>
    <row r="170" spans="1:25">
      <c r="A170" s="126" t="str">
        <f>'Приложение 1.1'!A169</f>
        <v>2.7.1.2.1</v>
      </c>
      <c r="B170" s="127">
        <f>'Приложение 1.1'!B169</f>
        <v>0</v>
      </c>
      <c r="C170" s="128"/>
      <c r="D170" s="144"/>
      <c r="E170" s="144"/>
      <c r="F170" s="149"/>
      <c r="G170" s="144"/>
      <c r="H170" s="144"/>
      <c r="I170" s="144"/>
      <c r="J170" s="144"/>
      <c r="K170" s="149"/>
      <c r="L170" s="149">
        <f t="shared" si="11"/>
        <v>0</v>
      </c>
      <c r="M170" s="149"/>
      <c r="N170" s="149"/>
      <c r="O170" s="149"/>
      <c r="P170" s="149"/>
      <c r="Q170" s="144"/>
      <c r="R170" s="144"/>
      <c r="S170" s="144"/>
      <c r="T170" s="149">
        <f>'Приложение 1.1'!D169</f>
        <v>0</v>
      </c>
      <c r="U170" s="144"/>
      <c r="V170" s="144"/>
      <c r="W170" s="144"/>
      <c r="X170" s="144"/>
      <c r="Y170" s="161">
        <f>'Приложение 1.1'!E169</f>
        <v>0</v>
      </c>
    </row>
    <row r="171" spans="1:25">
      <c r="A171" s="139" t="str">
        <f>'Приложение 1.1'!A170</f>
        <v>2.7.2</v>
      </c>
      <c r="B171" s="140" t="str">
        <f>'Приложение 1.1'!B170</f>
        <v>Сооружения (кроме электрических линий)</v>
      </c>
      <c r="C171" s="141"/>
      <c r="D171" s="165"/>
      <c r="E171" s="165"/>
      <c r="F171" s="166">
        <f>SUM(F172:F172)</f>
        <v>0</v>
      </c>
      <c r="G171" s="165"/>
      <c r="H171" s="165"/>
      <c r="I171" s="165"/>
      <c r="J171" s="165"/>
      <c r="K171" s="166">
        <f>SUM(K172:K172)</f>
        <v>0</v>
      </c>
      <c r="L171" s="166">
        <f t="shared" si="11"/>
        <v>0</v>
      </c>
      <c r="M171" s="166">
        <f>SUM(M172:M172)</f>
        <v>0</v>
      </c>
      <c r="N171" s="166">
        <f>SUM(N172:N172)</f>
        <v>0</v>
      </c>
      <c r="O171" s="166">
        <f>SUM(O172:O172)</f>
        <v>0</v>
      </c>
      <c r="P171" s="166">
        <f>SUM(P172:P172)</f>
        <v>0</v>
      </c>
      <c r="Q171" s="165"/>
      <c r="R171" s="165"/>
      <c r="S171" s="165"/>
      <c r="T171" s="166">
        <f>'Приложение 1.1'!D170</f>
        <v>0</v>
      </c>
      <c r="U171" s="165"/>
      <c r="V171" s="165"/>
      <c r="W171" s="165"/>
      <c r="X171" s="165"/>
      <c r="Y171" s="167">
        <f>'Приложение 1.1'!E170</f>
        <v>0</v>
      </c>
    </row>
    <row r="172" spans="1:25">
      <c r="A172" s="126" t="str">
        <f>'Приложение 1.1'!A171</f>
        <v>2.7.2.1.1</v>
      </c>
      <c r="B172" s="127" t="str">
        <f>'Приложение 1.1'!B171</f>
        <v xml:space="preserve">Объект 1  </v>
      </c>
      <c r="C172" s="128"/>
      <c r="D172" s="144"/>
      <c r="E172" s="144"/>
      <c r="F172" s="149"/>
      <c r="G172" s="144"/>
      <c r="H172" s="144"/>
      <c r="I172" s="144"/>
      <c r="J172" s="144"/>
      <c r="K172" s="149"/>
      <c r="L172" s="149">
        <f t="shared" si="11"/>
        <v>0</v>
      </c>
      <c r="M172" s="149"/>
      <c r="N172" s="149"/>
      <c r="O172" s="149"/>
      <c r="P172" s="149"/>
      <c r="Q172" s="144"/>
      <c r="R172" s="144"/>
      <c r="S172" s="144"/>
      <c r="T172" s="149">
        <f>'Приложение 1.1'!D171</f>
        <v>0</v>
      </c>
      <c r="U172" s="144"/>
      <c r="V172" s="144"/>
      <c r="W172" s="144"/>
      <c r="X172" s="144"/>
      <c r="Y172" s="161">
        <f>'Приложение 1.1'!E171</f>
        <v>0</v>
      </c>
    </row>
    <row r="173" spans="1:25">
      <c r="A173" s="139" t="str">
        <f>'Приложение 1.1'!A172</f>
        <v>2.7.3</v>
      </c>
      <c r="B173" s="140" t="str">
        <f>'Приложение 1.1'!B172</f>
        <v>Земельные участки</v>
      </c>
      <c r="C173" s="141"/>
      <c r="D173" s="165"/>
      <c r="E173" s="165"/>
      <c r="F173" s="166">
        <f>SUM(F174:F174)</f>
        <v>0</v>
      </c>
      <c r="G173" s="165"/>
      <c r="H173" s="165"/>
      <c r="I173" s="165"/>
      <c r="J173" s="165"/>
      <c r="K173" s="166">
        <f>SUM(K174:K174)</f>
        <v>0</v>
      </c>
      <c r="L173" s="166">
        <f t="shared" si="11"/>
        <v>0</v>
      </c>
      <c r="M173" s="166">
        <f>SUM(M174:M174)</f>
        <v>0</v>
      </c>
      <c r="N173" s="166">
        <f>SUM(N174:N174)</f>
        <v>0</v>
      </c>
      <c r="O173" s="166">
        <f>SUM(O174:O174)</f>
        <v>0</v>
      </c>
      <c r="P173" s="166">
        <f>SUM(P174:P174)</f>
        <v>0</v>
      </c>
      <c r="Q173" s="165"/>
      <c r="R173" s="165"/>
      <c r="S173" s="165"/>
      <c r="T173" s="166">
        <f>'Приложение 1.1'!D172</f>
        <v>0</v>
      </c>
      <c r="U173" s="165"/>
      <c r="V173" s="165"/>
      <c r="W173" s="165"/>
      <c r="X173" s="165"/>
      <c r="Y173" s="167">
        <f>'Приложение 1.1'!E172</f>
        <v>0</v>
      </c>
    </row>
    <row r="174" spans="1:25">
      <c r="A174" s="126" t="str">
        <f>'Приложение 1.1'!A173</f>
        <v>2.7.3.1.1</v>
      </c>
      <c r="B174" s="127" t="str">
        <f>'Приложение 1.1'!B173</f>
        <v xml:space="preserve">Объект 1 </v>
      </c>
      <c r="C174" s="128"/>
      <c r="D174" s="144"/>
      <c r="E174" s="144"/>
      <c r="F174" s="149"/>
      <c r="G174" s="144"/>
      <c r="H174" s="144"/>
      <c r="I174" s="144"/>
      <c r="J174" s="144"/>
      <c r="K174" s="149"/>
      <c r="L174" s="149">
        <f t="shared" si="11"/>
        <v>0</v>
      </c>
      <c r="M174" s="149"/>
      <c r="N174" s="149"/>
      <c r="O174" s="149"/>
      <c r="P174" s="149"/>
      <c r="Q174" s="144"/>
      <c r="R174" s="144"/>
      <c r="S174" s="144"/>
      <c r="T174" s="149">
        <f>'Приложение 1.1'!D173</f>
        <v>0</v>
      </c>
      <c r="U174" s="144"/>
      <c r="V174" s="144"/>
      <c r="W174" s="144"/>
      <c r="X174" s="144"/>
      <c r="Y174" s="161">
        <f>'Приложение 1.1'!E173</f>
        <v>0</v>
      </c>
    </row>
    <row r="175" spans="1:25">
      <c r="A175" s="139" t="str">
        <f>'Приложение 1.1'!A174</f>
        <v>2.7.4</v>
      </c>
      <c r="B175" s="140" t="str">
        <f>'Приложение 1.1'!B174</f>
        <v>Машины и оборудование (кроме подстанций)</v>
      </c>
      <c r="C175" s="141"/>
      <c r="D175" s="165"/>
      <c r="E175" s="165"/>
      <c r="F175" s="166">
        <f>SUM(F176:F176)</f>
        <v>0</v>
      </c>
      <c r="G175" s="165"/>
      <c r="H175" s="165"/>
      <c r="I175" s="165"/>
      <c r="J175" s="165"/>
      <c r="K175" s="166">
        <f>SUM(K176:K176)</f>
        <v>0</v>
      </c>
      <c r="L175" s="166">
        <f t="shared" ref="L175:L186" si="12">SUM(M175:P175)</f>
        <v>0</v>
      </c>
      <c r="M175" s="166">
        <f>SUM(M176:M176)</f>
        <v>0</v>
      </c>
      <c r="N175" s="166">
        <f>SUM(N176:N176)</f>
        <v>0</v>
      </c>
      <c r="O175" s="166">
        <f>SUM(O176:O176)</f>
        <v>0</v>
      </c>
      <c r="P175" s="166">
        <f>SUM(P176:P176)</f>
        <v>0</v>
      </c>
      <c r="Q175" s="165"/>
      <c r="R175" s="165"/>
      <c r="S175" s="165"/>
      <c r="T175" s="166">
        <f>'Приложение 1.1'!D174</f>
        <v>0</v>
      </c>
      <c r="U175" s="165"/>
      <c r="V175" s="165"/>
      <c r="W175" s="165"/>
      <c r="X175" s="165"/>
      <c r="Y175" s="167">
        <f>'Приложение 1.1'!E174</f>
        <v>0</v>
      </c>
    </row>
    <row r="176" spans="1:25">
      <c r="A176" s="126" t="str">
        <f>'Приложение 1.1'!A175</f>
        <v>2.7.4.1.1</v>
      </c>
      <c r="B176" s="127" t="str">
        <f>'Приложение 1.1'!B175</f>
        <v xml:space="preserve">Объект 1  </v>
      </c>
      <c r="C176" s="128"/>
      <c r="D176" s="144"/>
      <c r="E176" s="144"/>
      <c r="F176" s="149"/>
      <c r="G176" s="144"/>
      <c r="H176" s="144"/>
      <c r="I176" s="144"/>
      <c r="J176" s="144"/>
      <c r="K176" s="149"/>
      <c r="L176" s="149">
        <f t="shared" si="12"/>
        <v>0</v>
      </c>
      <c r="M176" s="149"/>
      <c r="N176" s="149"/>
      <c r="O176" s="149"/>
      <c r="P176" s="149"/>
      <c r="Q176" s="144"/>
      <c r="R176" s="144"/>
      <c r="S176" s="144"/>
      <c r="T176" s="149">
        <f>'Приложение 1.1'!D175</f>
        <v>0</v>
      </c>
      <c r="U176" s="144"/>
      <c r="V176" s="144"/>
      <c r="W176" s="144"/>
      <c r="X176" s="144"/>
      <c r="Y176" s="161">
        <f>'Приложение 1.1'!E175</f>
        <v>0</v>
      </c>
    </row>
    <row r="177" spans="1:25">
      <c r="A177" s="139" t="str">
        <f>'Приложение 1.1'!A176</f>
        <v>2.7.5</v>
      </c>
      <c r="B177" s="140" t="str">
        <f>'Приложение 1.1'!B176</f>
        <v>Транспортные средства</v>
      </c>
      <c r="C177" s="141"/>
      <c r="D177" s="165"/>
      <c r="E177" s="165"/>
      <c r="F177" s="166">
        <f>SUM(F178:F178)</f>
        <v>0</v>
      </c>
      <c r="G177" s="165"/>
      <c r="H177" s="165"/>
      <c r="I177" s="165"/>
      <c r="J177" s="165"/>
      <c r="K177" s="166">
        <f>SUM(K178:K178)</f>
        <v>0</v>
      </c>
      <c r="L177" s="166">
        <f t="shared" si="12"/>
        <v>0</v>
      </c>
      <c r="M177" s="166">
        <f>SUM(M178:M178)</f>
        <v>0</v>
      </c>
      <c r="N177" s="166">
        <f>SUM(N178:N178)</f>
        <v>0</v>
      </c>
      <c r="O177" s="166">
        <f>SUM(O178:O178)</f>
        <v>0</v>
      </c>
      <c r="P177" s="166">
        <f>SUM(P178:P178)</f>
        <v>0</v>
      </c>
      <c r="Q177" s="165"/>
      <c r="R177" s="165"/>
      <c r="S177" s="165"/>
      <c r="T177" s="166">
        <f>'Приложение 1.1'!D176</f>
        <v>0</v>
      </c>
      <c r="U177" s="165"/>
      <c r="V177" s="165"/>
      <c r="W177" s="165"/>
      <c r="X177" s="165"/>
      <c r="Y177" s="167">
        <f>'Приложение 1.1'!E176</f>
        <v>0</v>
      </c>
    </row>
    <row r="178" spans="1:25">
      <c r="A178" s="126" t="str">
        <f>'Приложение 1.1'!A177</f>
        <v>2.7.5.1.1</v>
      </c>
      <c r="B178" s="127" t="str">
        <f>'Приложение 1.1'!B177</f>
        <v xml:space="preserve">Объект 1 </v>
      </c>
      <c r="C178" s="128"/>
      <c r="D178" s="144"/>
      <c r="E178" s="144"/>
      <c r="F178" s="149"/>
      <c r="G178" s="144"/>
      <c r="H178" s="144"/>
      <c r="I178" s="144"/>
      <c r="J178" s="144"/>
      <c r="K178" s="149"/>
      <c r="L178" s="149">
        <f t="shared" si="12"/>
        <v>0</v>
      </c>
      <c r="M178" s="149"/>
      <c r="N178" s="149"/>
      <c r="O178" s="149"/>
      <c r="P178" s="149"/>
      <c r="Q178" s="144"/>
      <c r="R178" s="144"/>
      <c r="S178" s="144"/>
      <c r="T178" s="149">
        <f>'Приложение 1.1'!D177</f>
        <v>0</v>
      </c>
      <c r="U178" s="144"/>
      <c r="V178" s="144"/>
      <c r="W178" s="144"/>
      <c r="X178" s="144"/>
      <c r="Y178" s="161">
        <f>'Приложение 1.1'!E177</f>
        <v>0</v>
      </c>
    </row>
    <row r="179" spans="1:25">
      <c r="A179" s="139" t="str">
        <f>'Приложение 1.1'!A178</f>
        <v>2.7.6</v>
      </c>
      <c r="B179" s="140" t="str">
        <f>'Приложение 1.1'!B178</f>
        <v>Инвентарь</v>
      </c>
      <c r="C179" s="141"/>
      <c r="D179" s="165"/>
      <c r="E179" s="165"/>
      <c r="F179" s="166">
        <f>SUM(F180:F180)</f>
        <v>0</v>
      </c>
      <c r="G179" s="165"/>
      <c r="H179" s="165"/>
      <c r="I179" s="165"/>
      <c r="J179" s="165"/>
      <c r="K179" s="166">
        <f>SUM(K180:K180)</f>
        <v>0</v>
      </c>
      <c r="L179" s="166">
        <f t="shared" si="12"/>
        <v>0</v>
      </c>
      <c r="M179" s="166">
        <f>SUM(M180:M180)</f>
        <v>0</v>
      </c>
      <c r="N179" s="166">
        <f>SUM(N180:N180)</f>
        <v>0</v>
      </c>
      <c r="O179" s="166">
        <f>SUM(O180:O180)</f>
        <v>0</v>
      </c>
      <c r="P179" s="166">
        <f>SUM(P180:P180)</f>
        <v>0</v>
      </c>
      <c r="Q179" s="165"/>
      <c r="R179" s="165"/>
      <c r="S179" s="165"/>
      <c r="T179" s="166">
        <f>'Приложение 1.1'!D178</f>
        <v>0</v>
      </c>
      <c r="U179" s="165"/>
      <c r="V179" s="165"/>
      <c r="W179" s="165"/>
      <c r="X179" s="165"/>
      <c r="Y179" s="167">
        <f>'Приложение 1.1'!E178</f>
        <v>0</v>
      </c>
    </row>
    <row r="180" spans="1:25">
      <c r="A180" s="126" t="str">
        <f>'Приложение 1.1'!A179</f>
        <v>2.7.6.1.1</v>
      </c>
      <c r="B180" s="127" t="str">
        <f>'Приложение 1.1'!B179</f>
        <v xml:space="preserve">Объект 1  </v>
      </c>
      <c r="C180" s="128"/>
      <c r="D180" s="144"/>
      <c r="E180" s="144"/>
      <c r="F180" s="149"/>
      <c r="G180" s="144"/>
      <c r="H180" s="144"/>
      <c r="I180" s="144"/>
      <c r="J180" s="144"/>
      <c r="K180" s="149"/>
      <c r="L180" s="149">
        <f t="shared" si="12"/>
        <v>0</v>
      </c>
      <c r="M180" s="149"/>
      <c r="N180" s="149"/>
      <c r="O180" s="149"/>
      <c r="P180" s="149"/>
      <c r="Q180" s="144"/>
      <c r="R180" s="144"/>
      <c r="S180" s="144"/>
      <c r="T180" s="149">
        <f>'Приложение 1.1'!D179</f>
        <v>0</v>
      </c>
      <c r="U180" s="144"/>
      <c r="V180" s="144"/>
      <c r="W180" s="144"/>
      <c r="X180" s="144"/>
      <c r="Y180" s="161">
        <f>'Приложение 1.1'!E179</f>
        <v>0</v>
      </c>
    </row>
    <row r="181" spans="1:25">
      <c r="A181" s="139" t="str">
        <f>'Приложение 1.1'!A180</f>
        <v>2.7.7</v>
      </c>
      <c r="B181" s="140" t="str">
        <f>'Приложение 1.1'!B180</f>
        <v>Прочие основные средства</v>
      </c>
      <c r="C181" s="141"/>
      <c r="D181" s="165"/>
      <c r="E181" s="165"/>
      <c r="F181" s="166">
        <f>SUM(F182:F182)</f>
        <v>0</v>
      </c>
      <c r="G181" s="165"/>
      <c r="H181" s="165"/>
      <c r="I181" s="165"/>
      <c r="J181" s="165"/>
      <c r="K181" s="166">
        <f>SUM(K182:K182)</f>
        <v>0</v>
      </c>
      <c r="L181" s="166">
        <f t="shared" si="12"/>
        <v>0</v>
      </c>
      <c r="M181" s="166">
        <f>SUM(M182:M182)</f>
        <v>0</v>
      </c>
      <c r="N181" s="166">
        <f>SUM(N182:N182)</f>
        <v>0</v>
      </c>
      <c r="O181" s="166">
        <f>SUM(O182:O182)</f>
        <v>0</v>
      </c>
      <c r="P181" s="166">
        <f>SUM(P182:P182)</f>
        <v>0</v>
      </c>
      <c r="Q181" s="165"/>
      <c r="R181" s="165"/>
      <c r="S181" s="165"/>
      <c r="T181" s="166">
        <f>'Приложение 1.1'!D180</f>
        <v>0</v>
      </c>
      <c r="U181" s="165"/>
      <c r="V181" s="165"/>
      <c r="W181" s="165"/>
      <c r="X181" s="165"/>
      <c r="Y181" s="167">
        <f>'Приложение 1.1'!E180</f>
        <v>0</v>
      </c>
    </row>
    <row r="182" spans="1:25">
      <c r="A182" s="126" t="str">
        <f>'Приложение 1.1'!A181</f>
        <v>2.7.7.1.1</v>
      </c>
      <c r="B182" s="127" t="str">
        <f>'Приложение 1.1'!B181</f>
        <v xml:space="preserve">Объект 1  </v>
      </c>
      <c r="C182" s="128"/>
      <c r="D182" s="144"/>
      <c r="E182" s="144"/>
      <c r="F182" s="149"/>
      <c r="G182" s="144"/>
      <c r="H182" s="144"/>
      <c r="I182" s="144"/>
      <c r="J182" s="144"/>
      <c r="K182" s="149"/>
      <c r="L182" s="149">
        <f t="shared" si="12"/>
        <v>0</v>
      </c>
      <c r="M182" s="149"/>
      <c r="N182" s="149"/>
      <c r="O182" s="149"/>
      <c r="P182" s="149"/>
      <c r="Q182" s="144"/>
      <c r="R182" s="144"/>
      <c r="S182" s="144"/>
      <c r="T182" s="149">
        <f>'Приложение 1.1'!D181</f>
        <v>0</v>
      </c>
      <c r="U182" s="144"/>
      <c r="V182" s="144"/>
      <c r="W182" s="144"/>
      <c r="X182" s="144"/>
      <c r="Y182" s="161">
        <f>'Приложение 1.1'!E181</f>
        <v>0</v>
      </c>
    </row>
    <row r="183" spans="1:25">
      <c r="A183" s="139" t="str">
        <f>'Приложение 1.1'!A182</f>
        <v>2.7.8</v>
      </c>
      <c r="B183" s="140" t="str">
        <f>'Приложение 1.1'!B182</f>
        <v>Пир для строительства будущих лет</v>
      </c>
      <c r="C183" s="141"/>
      <c r="D183" s="165"/>
      <c r="E183" s="165"/>
      <c r="F183" s="166">
        <f>SUM(F184:F184)</f>
        <v>0</v>
      </c>
      <c r="G183" s="165"/>
      <c r="H183" s="165"/>
      <c r="I183" s="165"/>
      <c r="J183" s="165"/>
      <c r="K183" s="166">
        <f>SUM(K184:K184)</f>
        <v>0</v>
      </c>
      <c r="L183" s="166">
        <f t="shared" si="12"/>
        <v>0</v>
      </c>
      <c r="M183" s="166">
        <f>SUM(M184:M184)</f>
        <v>0</v>
      </c>
      <c r="N183" s="166">
        <f>SUM(N184:N184)</f>
        <v>0</v>
      </c>
      <c r="O183" s="166">
        <f>SUM(O184:O184)</f>
        <v>0</v>
      </c>
      <c r="P183" s="166">
        <f>SUM(P184:P184)</f>
        <v>0</v>
      </c>
      <c r="Q183" s="165"/>
      <c r="R183" s="165"/>
      <c r="S183" s="165"/>
      <c r="T183" s="166">
        <f>'Приложение 1.1'!D182</f>
        <v>0</v>
      </c>
      <c r="U183" s="165"/>
      <c r="V183" s="165"/>
      <c r="W183" s="165"/>
      <c r="X183" s="165"/>
      <c r="Y183" s="167">
        <f>'Приложение 1.1'!E182</f>
        <v>0</v>
      </c>
    </row>
    <row r="184" spans="1:25">
      <c r="A184" s="126" t="str">
        <f>'Приложение 1.1'!A183</f>
        <v>2.7.8.1.1</v>
      </c>
      <c r="B184" s="127" t="str">
        <f>'Приложение 1.1'!B183</f>
        <v xml:space="preserve">Объект 1  </v>
      </c>
      <c r="C184" s="128"/>
      <c r="D184" s="144"/>
      <c r="E184" s="144"/>
      <c r="F184" s="149"/>
      <c r="G184" s="144"/>
      <c r="H184" s="144"/>
      <c r="I184" s="144"/>
      <c r="J184" s="144"/>
      <c r="K184" s="149"/>
      <c r="L184" s="149">
        <f t="shared" si="12"/>
        <v>0</v>
      </c>
      <c r="M184" s="149"/>
      <c r="N184" s="149"/>
      <c r="O184" s="149"/>
      <c r="P184" s="149"/>
      <c r="Q184" s="144"/>
      <c r="R184" s="144"/>
      <c r="S184" s="144"/>
      <c r="T184" s="149">
        <f>'Приложение 1.1'!D183</f>
        <v>0</v>
      </c>
      <c r="U184" s="144"/>
      <c r="V184" s="144"/>
      <c r="W184" s="144"/>
      <c r="X184" s="144"/>
      <c r="Y184" s="161">
        <f>'Приложение 1.1'!E183</f>
        <v>0</v>
      </c>
    </row>
    <row r="185" spans="1:25">
      <c r="A185" s="99" t="str">
        <f>'Приложение 1.1'!A184</f>
        <v>2.8</v>
      </c>
      <c r="B185" s="100" t="str">
        <f>'Приложение 1.1'!B184</f>
        <v>Оборудование, не входящее в сметы строек</v>
      </c>
      <c r="C185" s="101"/>
      <c r="D185" s="162"/>
      <c r="E185" s="162"/>
      <c r="F185" s="163">
        <f>SUM(F186:F186)</f>
        <v>0</v>
      </c>
      <c r="G185" s="162"/>
      <c r="H185" s="162"/>
      <c r="I185" s="162"/>
      <c r="J185" s="162"/>
      <c r="K185" s="163">
        <f>SUM(K186:K186)</f>
        <v>0</v>
      </c>
      <c r="L185" s="163">
        <f t="shared" si="12"/>
        <v>0</v>
      </c>
      <c r="M185" s="163">
        <f>SUM(M186:M186)</f>
        <v>0</v>
      </c>
      <c r="N185" s="163">
        <f>SUM(N186:N186)</f>
        <v>0</v>
      </c>
      <c r="O185" s="163">
        <f>SUM(O186:O186)</f>
        <v>0</v>
      </c>
      <c r="P185" s="163">
        <f>SUM(P186:P186)</f>
        <v>0</v>
      </c>
      <c r="Q185" s="162"/>
      <c r="R185" s="162"/>
      <c r="S185" s="162"/>
      <c r="T185" s="163">
        <f>'Приложение 1.1'!D184</f>
        <v>0</v>
      </c>
      <c r="U185" s="162"/>
      <c r="V185" s="162"/>
      <c r="W185" s="162"/>
      <c r="X185" s="162"/>
      <c r="Y185" s="164">
        <f>'Приложение 1.1'!E184</f>
        <v>0</v>
      </c>
    </row>
    <row r="186" spans="1:25">
      <c r="A186" s="126" t="str">
        <f>'Приложение 1.1'!A185</f>
        <v>2.8.1.1</v>
      </c>
      <c r="B186" s="127" t="str">
        <f>'Приложение 1.1'!B185</f>
        <v xml:space="preserve">Объект 1  </v>
      </c>
      <c r="C186" s="128"/>
      <c r="D186" s="144"/>
      <c r="E186" s="144"/>
      <c r="F186" s="149"/>
      <c r="G186" s="144"/>
      <c r="H186" s="144"/>
      <c r="I186" s="144"/>
      <c r="J186" s="144"/>
      <c r="K186" s="149"/>
      <c r="L186" s="149">
        <f t="shared" si="12"/>
        <v>0</v>
      </c>
      <c r="M186" s="149"/>
      <c r="N186" s="149"/>
      <c r="O186" s="149"/>
      <c r="P186" s="149"/>
      <c r="Q186" s="144"/>
      <c r="R186" s="144"/>
      <c r="S186" s="144"/>
      <c r="T186" s="149">
        <f>'Приложение 1.1'!D185</f>
        <v>0</v>
      </c>
      <c r="U186" s="144"/>
      <c r="V186" s="144"/>
      <c r="W186" s="144"/>
      <c r="X186" s="144"/>
      <c r="Y186" s="161">
        <f>'Приложение 1.1'!E185</f>
        <v>0</v>
      </c>
    </row>
    <row r="187" spans="1:25">
      <c r="A187" s="168" t="str">
        <f>'Приложение 1.1'!A186</f>
        <v>2.9</v>
      </c>
      <c r="B187" s="169" t="str">
        <f>'Приложение 1.1'!B186</f>
        <v>Объекты непроизводственной сферы</v>
      </c>
      <c r="C187" s="170"/>
      <c r="D187" s="170"/>
      <c r="E187" s="170"/>
      <c r="F187" s="102">
        <f>SUM(F188:F188)</f>
        <v>0</v>
      </c>
      <c r="G187" s="170"/>
      <c r="H187" s="170"/>
      <c r="I187" s="170"/>
      <c r="J187" s="170"/>
      <c r="K187" s="102">
        <f>SUM(K188:K188)</f>
        <v>0</v>
      </c>
      <c r="L187" s="102">
        <f t="shared" ref="L187:L192" si="13">SUM(M187:P187)</f>
        <v>0</v>
      </c>
      <c r="M187" s="102">
        <f>SUM(M188:M188)</f>
        <v>0</v>
      </c>
      <c r="N187" s="102">
        <f>SUM(N188:N188)</f>
        <v>0</v>
      </c>
      <c r="O187" s="102">
        <f>SUM(O188:O188)</f>
        <v>0</v>
      </c>
      <c r="P187" s="102">
        <f>SUM(P188:P188)</f>
        <v>0</v>
      </c>
      <c r="Q187" s="170"/>
      <c r="R187" s="170"/>
      <c r="S187" s="170"/>
      <c r="T187" s="102">
        <f>'Приложение 1.1'!D186</f>
        <v>0</v>
      </c>
      <c r="U187" s="170"/>
      <c r="V187" s="170"/>
      <c r="W187" s="170"/>
      <c r="X187" s="170"/>
      <c r="Y187" s="103">
        <f>'Приложение 1.1'!E186</f>
        <v>0</v>
      </c>
    </row>
    <row r="188" spans="1:25">
      <c r="A188" s="171" t="str">
        <f>'Приложение 1.1'!A187</f>
        <v>2.9.1.1</v>
      </c>
      <c r="B188" s="172" t="str">
        <f>'Приложение 1.1'!B187</f>
        <v xml:space="preserve">Объект 1  </v>
      </c>
      <c r="C188" s="173"/>
      <c r="D188" s="174"/>
      <c r="E188" s="174"/>
      <c r="F188" s="149"/>
      <c r="G188" s="174"/>
      <c r="H188" s="174"/>
      <c r="I188" s="174"/>
      <c r="J188" s="174"/>
      <c r="K188" s="149"/>
      <c r="L188" s="149">
        <f t="shared" si="13"/>
        <v>0</v>
      </c>
      <c r="M188" s="149"/>
      <c r="N188" s="149"/>
      <c r="O188" s="149"/>
      <c r="P188" s="149"/>
      <c r="Q188" s="174"/>
      <c r="R188" s="174"/>
      <c r="S188" s="174"/>
      <c r="T188" s="149">
        <f>'Приложение 1.1'!D187</f>
        <v>0</v>
      </c>
      <c r="U188" s="174"/>
      <c r="V188" s="174"/>
      <c r="W188" s="174"/>
      <c r="X188" s="174"/>
      <c r="Y188" s="161">
        <f>'Приложение 1.1'!E187</f>
        <v>0</v>
      </c>
    </row>
    <row r="189" spans="1:25">
      <c r="A189" s="168" t="str">
        <f>'Приложение 1.1'!A188</f>
        <v>2.10</v>
      </c>
      <c r="B189" s="169" t="str">
        <f>'Приложение 1.1'!B188</f>
        <v>Прочие объекты нематериальынх активов</v>
      </c>
      <c r="C189" s="170"/>
      <c r="D189" s="170"/>
      <c r="E189" s="170"/>
      <c r="F189" s="102">
        <f>SUM(F190:F190)</f>
        <v>0</v>
      </c>
      <c r="G189" s="170"/>
      <c r="H189" s="170"/>
      <c r="I189" s="170"/>
      <c r="J189" s="170"/>
      <c r="K189" s="102">
        <f>SUM(K190:K190)</f>
        <v>0</v>
      </c>
      <c r="L189" s="102">
        <f t="shared" si="13"/>
        <v>0</v>
      </c>
      <c r="M189" s="102">
        <f>SUM(M190:M190)</f>
        <v>0</v>
      </c>
      <c r="N189" s="102">
        <f>SUM(N190:N190)</f>
        <v>0</v>
      </c>
      <c r="O189" s="102">
        <f>SUM(O190:O190)</f>
        <v>0</v>
      </c>
      <c r="P189" s="102">
        <f>SUM(P190:P190)</f>
        <v>0</v>
      </c>
      <c r="Q189" s="170"/>
      <c r="R189" s="170"/>
      <c r="S189" s="170"/>
      <c r="T189" s="102">
        <f>'Приложение 1.1'!D188</f>
        <v>0</v>
      </c>
      <c r="U189" s="170"/>
      <c r="V189" s="170"/>
      <c r="W189" s="170"/>
      <c r="X189" s="170"/>
      <c r="Y189" s="103">
        <f>'Приложение 1.1'!E188</f>
        <v>0</v>
      </c>
    </row>
    <row r="190" spans="1:25">
      <c r="A190" s="171" t="str">
        <f>'Приложение 1.1'!A189</f>
        <v>1.10.1.1</v>
      </c>
      <c r="B190" s="172" t="str">
        <f>'Приложение 1.1'!B189</f>
        <v xml:space="preserve">Объект 1  </v>
      </c>
      <c r="C190" s="173"/>
      <c r="D190" s="174"/>
      <c r="E190" s="174"/>
      <c r="F190" s="149"/>
      <c r="G190" s="174"/>
      <c r="H190" s="174"/>
      <c r="I190" s="174"/>
      <c r="J190" s="174"/>
      <c r="K190" s="149"/>
      <c r="L190" s="149">
        <f t="shared" si="13"/>
        <v>0</v>
      </c>
      <c r="M190" s="149"/>
      <c r="N190" s="149"/>
      <c r="O190" s="149"/>
      <c r="P190" s="149"/>
      <c r="Q190" s="174"/>
      <c r="R190" s="174"/>
      <c r="S190" s="174"/>
      <c r="T190" s="149">
        <f>'Приложение 1.1'!D189</f>
        <v>0</v>
      </c>
      <c r="U190" s="174"/>
      <c r="V190" s="174"/>
      <c r="W190" s="174"/>
      <c r="X190" s="174"/>
      <c r="Y190" s="161">
        <f>'Приложение 1.1'!E189</f>
        <v>0</v>
      </c>
    </row>
    <row r="191" spans="1:25">
      <c r="A191" s="168" t="str">
        <f>'Приложение 1.1'!A190</f>
        <v>2.11</v>
      </c>
      <c r="B191" s="169" t="str">
        <f>'Приложение 1.1'!B190</f>
        <v>Прочее:</v>
      </c>
      <c r="C191" s="170"/>
      <c r="D191" s="170"/>
      <c r="E191" s="170"/>
      <c r="F191" s="102">
        <f>SUM(F192:F192)</f>
        <v>0</v>
      </c>
      <c r="G191" s="170"/>
      <c r="H191" s="170"/>
      <c r="I191" s="170"/>
      <c r="J191" s="170"/>
      <c r="K191" s="102">
        <f>SUM(K192:K192)</f>
        <v>0</v>
      </c>
      <c r="L191" s="102">
        <f t="shared" si="13"/>
        <v>0</v>
      </c>
      <c r="M191" s="102">
        <f>SUM(M192:M192)</f>
        <v>0</v>
      </c>
      <c r="N191" s="102">
        <f>SUM(N192:N192)</f>
        <v>0</v>
      </c>
      <c r="O191" s="102">
        <f>SUM(O192:O192)</f>
        <v>0</v>
      </c>
      <c r="P191" s="102">
        <f>SUM(P192:P192)</f>
        <v>0</v>
      </c>
      <c r="Q191" s="170"/>
      <c r="R191" s="170"/>
      <c r="S191" s="170"/>
      <c r="T191" s="102">
        <f>'Приложение 1.1'!D190</f>
        <v>0</v>
      </c>
      <c r="U191" s="170"/>
      <c r="V191" s="170"/>
      <c r="W191" s="170"/>
      <c r="X191" s="170"/>
      <c r="Y191" s="103">
        <f>'Приложение 1.1'!E190</f>
        <v>0</v>
      </c>
    </row>
    <row r="192" spans="1:25" ht="15.75" thickBot="1">
      <c r="A192" s="175" t="str">
        <f>'Приложение 1.1'!A191</f>
        <v>2.11.1.1</v>
      </c>
      <c r="B192" s="176" t="str">
        <f>'Приложение 1.1'!B191</f>
        <v xml:space="preserve">Объект 1 </v>
      </c>
      <c r="C192" s="177"/>
      <c r="D192" s="177"/>
      <c r="E192" s="177"/>
      <c r="F192" s="178"/>
      <c r="G192" s="177"/>
      <c r="H192" s="177"/>
      <c r="I192" s="177"/>
      <c r="J192" s="177"/>
      <c r="K192" s="178"/>
      <c r="L192" s="178">
        <f t="shared" si="13"/>
        <v>0</v>
      </c>
      <c r="M192" s="178"/>
      <c r="N192" s="178"/>
      <c r="O192" s="178"/>
      <c r="P192" s="178"/>
      <c r="Q192" s="177"/>
      <c r="R192" s="177"/>
      <c r="S192" s="177"/>
      <c r="T192" s="178">
        <f>'Приложение 1.1'!D191</f>
        <v>0</v>
      </c>
      <c r="U192" s="177"/>
      <c r="V192" s="177"/>
      <c r="W192" s="177"/>
      <c r="X192" s="177"/>
      <c r="Y192" s="179">
        <f>'Приложение 1.1'!E191</f>
        <v>0</v>
      </c>
    </row>
    <row r="193" spans="1:25" ht="14.45" customHeight="1" thickTop="1">
      <c r="A193" s="573" t="str">
        <f>'Приложение 1.1'!A192</f>
        <v>Справочно:</v>
      </c>
      <c r="B193" s="574"/>
      <c r="C193" s="180"/>
      <c r="D193" s="180"/>
      <c r="E193" s="180"/>
      <c r="F193" s="180"/>
      <c r="G193" s="180"/>
      <c r="H193" s="180"/>
      <c r="I193" s="180"/>
      <c r="J193" s="180"/>
      <c r="K193" s="180"/>
      <c r="L193" s="181"/>
      <c r="M193" s="180"/>
      <c r="N193" s="180"/>
      <c r="O193" s="180"/>
      <c r="P193" s="180"/>
      <c r="Q193" s="180"/>
      <c r="R193" s="180"/>
      <c r="S193" s="180"/>
      <c r="T193" s="181"/>
      <c r="U193" s="180"/>
      <c r="V193" s="180"/>
      <c r="W193" s="180"/>
      <c r="X193" s="180"/>
      <c r="Y193" s="182"/>
    </row>
    <row r="194" spans="1:25">
      <c r="A194" s="183"/>
      <c r="B194" s="184" t="str">
        <f>'Приложение 1.1'!B193</f>
        <v>Оплата процентов за привлеченные кредитные ресурсы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6"/>
    </row>
    <row r="195" spans="1:25">
      <c r="A195" s="187" t="str">
        <f>'Приложение 1.1'!A194</f>
        <v>1</v>
      </c>
      <c r="B195" s="188">
        <f>'Приложение 1.1'!B194</f>
        <v>0</v>
      </c>
      <c r="C195" s="174"/>
      <c r="D195" s="174"/>
      <c r="E195" s="174"/>
      <c r="F195" s="174"/>
      <c r="G195" s="174"/>
      <c r="H195" s="174"/>
      <c r="I195" s="174"/>
      <c r="J195" s="174"/>
      <c r="K195" s="174"/>
      <c r="L195" s="149"/>
      <c r="M195" s="174"/>
      <c r="N195" s="174"/>
      <c r="O195" s="174"/>
      <c r="P195" s="174"/>
      <c r="Q195" s="174"/>
      <c r="R195" s="174"/>
      <c r="S195" s="174"/>
      <c r="T195" s="149"/>
      <c r="U195" s="174"/>
      <c r="V195" s="174"/>
      <c r="W195" s="174"/>
      <c r="X195" s="174"/>
      <c r="Y195" s="189"/>
    </row>
    <row r="196" spans="1:25" ht="15.75" thickBot="1">
      <c r="A196" s="190">
        <f>'Приложение 1.1'!A195</f>
        <v>2</v>
      </c>
      <c r="B196" s="191">
        <f>'Приложение 1.1'!B195</f>
        <v>0</v>
      </c>
      <c r="C196" s="192"/>
      <c r="D196" s="192"/>
      <c r="E196" s="192"/>
      <c r="F196" s="192"/>
      <c r="G196" s="192"/>
      <c r="H196" s="192"/>
      <c r="I196" s="192"/>
      <c r="J196" s="192"/>
      <c r="K196" s="192"/>
      <c r="L196" s="193"/>
      <c r="M196" s="192"/>
      <c r="N196" s="192"/>
      <c r="O196" s="192"/>
      <c r="P196" s="192"/>
      <c r="Q196" s="192"/>
      <c r="R196" s="192"/>
      <c r="S196" s="192"/>
      <c r="T196" s="193"/>
      <c r="U196" s="192"/>
      <c r="V196" s="192"/>
      <c r="W196" s="192"/>
      <c r="X196" s="192"/>
      <c r="Y196" s="194"/>
    </row>
    <row r="197" spans="1:25" ht="15.75" thickTop="1"/>
    <row r="202" spans="1:25" ht="13.5" customHeight="1"/>
    <row r="203" spans="1:25" ht="39.75" customHeight="1">
      <c r="A203" s="568" t="s">
        <v>212</v>
      </c>
      <c r="B203" s="568"/>
      <c r="C203" s="568"/>
      <c r="D203" s="568"/>
      <c r="E203" s="568"/>
    </row>
  </sheetData>
  <mergeCells count="26">
    <mergeCell ref="R1:Y1"/>
    <mergeCell ref="R3:Y3"/>
    <mergeCell ref="A9:H9"/>
    <mergeCell ref="A5:Y5"/>
    <mergeCell ref="A7:Y7"/>
    <mergeCell ref="A8:Y8"/>
    <mergeCell ref="R9:Y9"/>
    <mergeCell ref="R2:Y2"/>
    <mergeCell ref="H6:O6"/>
    <mergeCell ref="A203:E203"/>
    <mergeCell ref="Q14:T14"/>
    <mergeCell ref="U14:Y14"/>
    <mergeCell ref="Q13:Y13"/>
    <mergeCell ref="A193:B193"/>
    <mergeCell ref="C13:K13"/>
    <mergeCell ref="L13:P14"/>
    <mergeCell ref="A13:A15"/>
    <mergeCell ref="B13:B15"/>
    <mergeCell ref="C14:F14"/>
    <mergeCell ref="G14:K14"/>
    <mergeCell ref="X12:Y12"/>
    <mergeCell ref="R11:Y11"/>
    <mergeCell ref="R10:Y10"/>
    <mergeCell ref="A10:H10"/>
    <mergeCell ref="A11:H11"/>
    <mergeCell ref="A12:G12"/>
  </mergeCells>
  <phoneticPr fontId="0" type="noConversion"/>
  <pageMargins left="0.39370078740157483" right="0.39370078740157483" top="0.39370078740157483" bottom="0.39370078740157483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topLeftCell="F8" zoomScale="150" workbookViewId="0">
      <selection activeCell="O10" sqref="O10"/>
    </sheetView>
  </sheetViews>
  <sheetFormatPr defaultColWidth="9.140625" defaultRowHeight="15"/>
  <cols>
    <col min="1" max="1" width="8.140625" style="11" customWidth="1"/>
    <col min="2" max="2" width="26.7109375" style="1" customWidth="1"/>
    <col min="3" max="14" width="8.42578125" style="1" customWidth="1"/>
    <col min="15" max="16384" width="9.140625" style="1"/>
  </cols>
  <sheetData>
    <row r="1" spans="1:17">
      <c r="K1" s="536" t="s">
        <v>180</v>
      </c>
      <c r="L1" s="536"/>
      <c r="M1" s="536"/>
      <c r="N1" s="536"/>
    </row>
    <row r="2" spans="1:17">
      <c r="K2" s="536" t="s">
        <v>33</v>
      </c>
      <c r="L2" s="536"/>
      <c r="M2" s="536"/>
      <c r="N2" s="536"/>
    </row>
    <row r="3" spans="1:17">
      <c r="K3" s="536" t="s">
        <v>35</v>
      </c>
      <c r="L3" s="536"/>
      <c r="M3" s="536"/>
      <c r="N3" s="536"/>
    </row>
    <row r="4" spans="1:17" ht="20.25">
      <c r="A4" s="537" t="s">
        <v>350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</row>
    <row r="5" spans="1:17" ht="20.25">
      <c r="A5" s="74"/>
      <c r="B5" s="74"/>
      <c r="C5" s="593"/>
      <c r="D5" s="593"/>
      <c r="E5" s="593"/>
      <c r="F5" s="593"/>
      <c r="G5" s="593"/>
      <c r="H5" s="593"/>
      <c r="I5" s="593"/>
      <c r="J5" s="74"/>
      <c r="K5" s="74"/>
      <c r="L5" s="74"/>
      <c r="M5" s="74"/>
      <c r="N5" s="74"/>
    </row>
    <row r="6" spans="1:17" ht="18.75">
      <c r="A6" s="535" t="s">
        <v>179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</row>
    <row r="7" spans="1:17" ht="18.75">
      <c r="A7" s="535" t="s">
        <v>410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</row>
    <row r="8" spans="1:17" ht="18.75" customHeight="1">
      <c r="A8" s="9"/>
      <c r="B8" s="24"/>
      <c r="C8" s="24"/>
      <c r="D8" s="24"/>
      <c r="E8" s="24"/>
      <c r="F8" s="24"/>
      <c r="J8" s="535" t="s">
        <v>34</v>
      </c>
      <c r="K8" s="535"/>
      <c r="L8" s="535"/>
      <c r="M8" s="535"/>
      <c r="N8" s="535"/>
    </row>
    <row r="9" spans="1:17" ht="40.15" customHeight="1">
      <c r="A9" s="9"/>
      <c r="B9" s="24"/>
      <c r="C9" s="24"/>
      <c r="D9" s="24"/>
      <c r="E9" s="24"/>
      <c r="F9" s="24"/>
      <c r="J9" s="535" t="s">
        <v>379</v>
      </c>
      <c r="K9" s="535"/>
      <c r="L9" s="535"/>
      <c r="M9" s="535"/>
      <c r="N9" s="535"/>
    </row>
    <row r="10" spans="1:17" ht="18.75" customHeight="1">
      <c r="A10" s="9"/>
      <c r="B10" s="24"/>
      <c r="C10" s="24"/>
      <c r="D10" s="24"/>
      <c r="E10" s="323"/>
      <c r="F10" s="24"/>
      <c r="H10" s="312"/>
      <c r="I10" s="312"/>
      <c r="J10" s="535" t="s">
        <v>452</v>
      </c>
      <c r="K10" s="535"/>
      <c r="L10" s="535"/>
      <c r="M10" s="535"/>
      <c r="N10" s="535"/>
    </row>
    <row r="11" spans="1:17" ht="19.5" thickBot="1">
      <c r="A11" s="9"/>
      <c r="B11" s="24"/>
      <c r="C11" s="323"/>
      <c r="D11" s="323"/>
      <c r="E11" s="24"/>
      <c r="F11" s="24"/>
      <c r="K11" s="10"/>
      <c r="L11" s="10"/>
      <c r="M11" s="10"/>
      <c r="N11" s="10"/>
    </row>
    <row r="12" spans="1:17" s="28" customFormat="1" ht="11.45" customHeight="1" thickTop="1" thickBot="1">
      <c r="A12" s="590" t="s">
        <v>37</v>
      </c>
      <c r="B12" s="592" t="s">
        <v>38</v>
      </c>
      <c r="C12" s="588" t="s">
        <v>45</v>
      </c>
      <c r="D12" s="589"/>
      <c r="E12" s="589"/>
      <c r="F12" s="589"/>
      <c r="G12" s="589"/>
      <c r="H12" s="589"/>
      <c r="I12" s="588" t="s">
        <v>181</v>
      </c>
      <c r="J12" s="589"/>
      <c r="K12" s="589"/>
      <c r="L12" s="589"/>
      <c r="M12" s="589"/>
      <c r="N12" s="589"/>
    </row>
    <row r="13" spans="1:17" s="28" customFormat="1" ht="12" thickBot="1">
      <c r="A13" s="591"/>
      <c r="B13" s="587"/>
      <c r="C13" s="587">
        <v>2015</v>
      </c>
      <c r="D13" s="587"/>
      <c r="E13" s="587">
        <v>2016</v>
      </c>
      <c r="F13" s="587"/>
      <c r="G13" s="587">
        <v>2017</v>
      </c>
      <c r="H13" s="587"/>
      <c r="I13" s="587">
        <v>2015</v>
      </c>
      <c r="J13" s="587"/>
      <c r="K13" s="587">
        <v>2016</v>
      </c>
      <c r="L13" s="587"/>
      <c r="M13" s="587">
        <v>2017</v>
      </c>
      <c r="N13" s="587"/>
    </row>
    <row r="14" spans="1:17" s="28" customFormat="1" ht="12" thickBot="1">
      <c r="A14" s="591"/>
      <c r="B14" s="587"/>
      <c r="C14" s="392" t="s">
        <v>49</v>
      </c>
      <c r="D14" s="392" t="s">
        <v>50</v>
      </c>
      <c r="E14" s="392" t="s">
        <v>49</v>
      </c>
      <c r="F14" s="392" t="s">
        <v>50</v>
      </c>
      <c r="G14" s="392" t="s">
        <v>49</v>
      </c>
      <c r="H14" s="392" t="s">
        <v>50</v>
      </c>
      <c r="I14" s="392" t="s">
        <v>49</v>
      </c>
      <c r="J14" s="392" t="s">
        <v>50</v>
      </c>
      <c r="K14" s="392" t="s">
        <v>49</v>
      </c>
      <c r="L14" s="392" t="s">
        <v>50</v>
      </c>
      <c r="M14" s="392" t="s">
        <v>49</v>
      </c>
      <c r="N14" s="392" t="s">
        <v>50</v>
      </c>
    </row>
    <row r="15" spans="1:17" s="28" customFormat="1" ht="15" customHeight="1">
      <c r="A15" s="419"/>
      <c r="B15" s="420" t="str">
        <f>'Приложение 1.1'!B15</f>
        <v>ВСЕГО</v>
      </c>
      <c r="C15" s="421">
        <f t="shared" ref="C15:N15" si="0">SUM(C16,C126)</f>
        <v>6.1599999999999993</v>
      </c>
      <c r="D15" s="421">
        <f t="shared" si="0"/>
        <v>0.7</v>
      </c>
      <c r="E15" s="421">
        <f t="shared" si="0"/>
        <v>4.88</v>
      </c>
      <c r="F15" s="421">
        <f t="shared" si="0"/>
        <v>0.94</v>
      </c>
      <c r="G15" s="421">
        <f t="shared" si="0"/>
        <v>0</v>
      </c>
      <c r="H15" s="421">
        <f t="shared" si="0"/>
        <v>10.54</v>
      </c>
      <c r="I15" s="422">
        <f t="shared" si="0"/>
        <v>0</v>
      </c>
      <c r="J15" s="422">
        <f t="shared" si="0"/>
        <v>0</v>
      </c>
      <c r="K15" s="422">
        <f t="shared" si="0"/>
        <v>0</v>
      </c>
      <c r="L15" s="422">
        <f t="shared" si="0"/>
        <v>0</v>
      </c>
      <c r="M15" s="422">
        <f t="shared" si="0"/>
        <v>0</v>
      </c>
      <c r="N15" s="422">
        <f t="shared" si="0"/>
        <v>0</v>
      </c>
      <c r="P15" s="76"/>
      <c r="Q15" s="76"/>
    </row>
    <row r="16" spans="1:17" s="28" customFormat="1" ht="24">
      <c r="A16" s="423">
        <f>'Приложение 1.1'!A16</f>
        <v>1</v>
      </c>
      <c r="B16" s="424" t="str">
        <f>'Приложение 1.1'!B16</f>
        <v>Техническое перевооружение и реконструкция, в т.ч.</v>
      </c>
      <c r="C16" s="425">
        <f>'Приложение 1.1'!K16</f>
        <v>6.1599999999999993</v>
      </c>
      <c r="D16" s="425">
        <f>'Приложение 1.1'!L16</f>
        <v>0</v>
      </c>
      <c r="E16" s="425">
        <f>'Приложение 1.1'!M16</f>
        <v>4.63</v>
      </c>
      <c r="F16" s="425">
        <f>'Приложение 1.1'!N16</f>
        <v>0</v>
      </c>
      <c r="G16" s="425">
        <f>'Приложение 1.1'!O16</f>
        <v>0</v>
      </c>
      <c r="H16" s="425">
        <f>'Приложение 1.1'!P16</f>
        <v>9.6</v>
      </c>
      <c r="I16" s="426">
        <f t="shared" ref="I16:N16" si="1">SUM(I17,I71,I73,I75,I77,I79,I81,I124)</f>
        <v>0</v>
      </c>
      <c r="J16" s="426">
        <f t="shared" si="1"/>
        <v>0</v>
      </c>
      <c r="K16" s="426">
        <f t="shared" si="1"/>
        <v>0</v>
      </c>
      <c r="L16" s="426">
        <f t="shared" si="1"/>
        <v>0</v>
      </c>
      <c r="M16" s="426">
        <f t="shared" si="1"/>
        <v>0</v>
      </c>
      <c r="N16" s="426">
        <f t="shared" si="1"/>
        <v>0</v>
      </c>
      <c r="P16" s="76"/>
    </row>
    <row r="17" spans="1:14" s="28" customFormat="1" ht="19.5">
      <c r="A17" s="393" t="str">
        <f>'Приложение 1.1'!A17</f>
        <v>1.1</v>
      </c>
      <c r="B17" s="395" t="str">
        <f>'Приложение 1.1'!B17</f>
        <v>Энергосбережение и повышение энергитической эффективности, в т.ч.</v>
      </c>
      <c r="C17" s="396">
        <f>'Приложение 1.1'!K17</f>
        <v>6.1599999999999993</v>
      </c>
      <c r="D17" s="396">
        <f>'Приложение 1.1'!L17</f>
        <v>0</v>
      </c>
      <c r="E17" s="396">
        <f>'Приложение 1.1'!M17</f>
        <v>4.63</v>
      </c>
      <c r="F17" s="396">
        <f>'Приложение 1.1'!N17</f>
        <v>0</v>
      </c>
      <c r="G17" s="396">
        <f>'Приложение 1.1'!O17</f>
        <v>0</v>
      </c>
      <c r="H17" s="396">
        <f>'Приложение 1.1'!P17</f>
        <v>9.6</v>
      </c>
      <c r="I17" s="394">
        <f t="shared" ref="I17:N17" si="2">SUM(I18,)</f>
        <v>0</v>
      </c>
      <c r="J17" s="394">
        <f t="shared" si="2"/>
        <v>0</v>
      </c>
      <c r="K17" s="394">
        <f t="shared" si="2"/>
        <v>0</v>
      </c>
      <c r="L17" s="394">
        <f t="shared" si="2"/>
        <v>0</v>
      </c>
      <c r="M17" s="394">
        <f t="shared" si="2"/>
        <v>0</v>
      </c>
      <c r="N17" s="394">
        <f t="shared" si="2"/>
        <v>0</v>
      </c>
    </row>
    <row r="18" spans="1:14" s="28" customFormat="1" ht="11.25">
      <c r="A18" s="393" t="str">
        <f>'Приложение 1.1'!A18</f>
        <v>1.1.1</v>
      </c>
      <c r="B18" s="395" t="str">
        <f>'Приложение 1.1'!B18</f>
        <v>Электросетевые объекты, в т.ч.</v>
      </c>
      <c r="C18" s="396">
        <f>'Приложение 1.1'!K18</f>
        <v>6.1599999999999993</v>
      </c>
      <c r="D18" s="396">
        <f>'Приложение 1.1'!L18</f>
        <v>0</v>
      </c>
      <c r="E18" s="396">
        <f>'Приложение 1.1'!M18</f>
        <v>4.63</v>
      </c>
      <c r="F18" s="396">
        <f>'Приложение 1.1'!N18</f>
        <v>0</v>
      </c>
      <c r="G18" s="396">
        <f>'Приложение 1.1'!O18</f>
        <v>0</v>
      </c>
      <c r="H18" s="396">
        <f>'Приложение 1.1'!P18</f>
        <v>9.6</v>
      </c>
      <c r="I18" s="394">
        <f t="shared" ref="I18:N18" si="3">SUM(I19,I39)</f>
        <v>0</v>
      </c>
      <c r="J18" s="394">
        <f t="shared" si="3"/>
        <v>0</v>
      </c>
      <c r="K18" s="394">
        <f t="shared" si="3"/>
        <v>0</v>
      </c>
      <c r="L18" s="394">
        <f t="shared" si="3"/>
        <v>0</v>
      </c>
      <c r="M18" s="394">
        <f t="shared" si="3"/>
        <v>0</v>
      </c>
      <c r="N18" s="394">
        <f t="shared" si="3"/>
        <v>0</v>
      </c>
    </row>
    <row r="19" spans="1:14" s="28" customFormat="1" ht="11.25">
      <c r="A19" s="393" t="str">
        <f>'Приложение 1.1'!A19</f>
        <v>1.1.1.1</v>
      </c>
      <c r="B19" s="395" t="str">
        <f>'Приложение 1.1'!B19</f>
        <v>Электрические линии, в т.ч.</v>
      </c>
      <c r="C19" s="396">
        <f>'Приложение 1.1'!K19</f>
        <v>0</v>
      </c>
      <c r="D19" s="396">
        <f>'Приложение 1.1'!L19</f>
        <v>0</v>
      </c>
      <c r="E19" s="396">
        <f>'Приложение 1.1'!M19</f>
        <v>0</v>
      </c>
      <c r="F19" s="396">
        <f>'Приложение 1.1'!N19</f>
        <v>0</v>
      </c>
      <c r="G19" s="396">
        <f>'Приложение 1.1'!O19</f>
        <v>0</v>
      </c>
      <c r="H19" s="396">
        <f>'Приложение 1.1'!P19</f>
        <v>9.6</v>
      </c>
      <c r="I19" s="394">
        <f t="shared" ref="I19:N19" si="4">SUM(I20,I29,)</f>
        <v>0</v>
      </c>
      <c r="J19" s="394">
        <f t="shared" si="4"/>
        <v>0</v>
      </c>
      <c r="K19" s="394">
        <f t="shared" si="4"/>
        <v>0</v>
      </c>
      <c r="L19" s="394">
        <f t="shared" si="4"/>
        <v>0</v>
      </c>
      <c r="M19" s="394">
        <f t="shared" si="4"/>
        <v>0</v>
      </c>
      <c r="N19" s="394">
        <f t="shared" si="4"/>
        <v>0</v>
      </c>
    </row>
    <row r="20" spans="1:14" s="28" customFormat="1" ht="11.25">
      <c r="A20" s="393" t="str">
        <f>'Приложение 1.1'!A20</f>
        <v>1.1.1.1.1</v>
      </c>
      <c r="B20" s="395" t="str">
        <f>'Приложение 1.1'!B20</f>
        <v>Воздушные линии, в т.ч.</v>
      </c>
      <c r="C20" s="396">
        <f>'Приложение 1.1'!K20</f>
        <v>0</v>
      </c>
      <c r="D20" s="396">
        <f>'Приложение 1.1'!L20</f>
        <v>0</v>
      </c>
      <c r="E20" s="396">
        <f>'Приложение 1.1'!M20</f>
        <v>0</v>
      </c>
      <c r="F20" s="396">
        <f>'Приложение 1.1'!N20</f>
        <v>0</v>
      </c>
      <c r="G20" s="396">
        <f>'Приложение 1.1'!O20</f>
        <v>0</v>
      </c>
      <c r="H20" s="396">
        <f>'Приложение 1.1'!P20</f>
        <v>0</v>
      </c>
      <c r="I20" s="394">
        <f t="shared" ref="I20:N20" si="5">SUM(I21,I23,I25,I27)</f>
        <v>0</v>
      </c>
      <c r="J20" s="394">
        <f t="shared" si="5"/>
        <v>0</v>
      </c>
      <c r="K20" s="394">
        <f t="shared" si="5"/>
        <v>0</v>
      </c>
      <c r="L20" s="394">
        <f t="shared" si="5"/>
        <v>0</v>
      </c>
      <c r="M20" s="394">
        <f t="shared" si="5"/>
        <v>0</v>
      </c>
      <c r="N20" s="394">
        <f t="shared" si="5"/>
        <v>0</v>
      </c>
    </row>
    <row r="21" spans="1:14" s="28" customFormat="1" ht="11.25">
      <c r="A21" s="31" t="str">
        <f>'Приложение 1.1'!A21</f>
        <v>1.1.1.1.1.1</v>
      </c>
      <c r="B21" s="7" t="str">
        <f>'Приложение 1.1'!B21</f>
        <v>ВЛЭП 110-220 кВ (ВН)</v>
      </c>
      <c r="C21" s="26">
        <f>'Приложение 1.1'!K21</f>
        <v>0</v>
      </c>
      <c r="D21" s="26">
        <f>'Приложение 1.1'!L21</f>
        <v>0</v>
      </c>
      <c r="E21" s="26">
        <f>'Приложение 1.1'!M21</f>
        <v>0</v>
      </c>
      <c r="F21" s="26">
        <f>'Приложение 1.1'!N21</f>
        <v>0</v>
      </c>
      <c r="G21" s="26">
        <f>'Приложение 1.1'!O21</f>
        <v>0</v>
      </c>
      <c r="H21" s="26">
        <f>'Приложение 1.1'!P21</f>
        <v>0</v>
      </c>
      <c r="I21" s="16">
        <f t="shared" ref="I21:N21" si="6">SUM(I22:I22)</f>
        <v>0</v>
      </c>
      <c r="J21" s="16">
        <f t="shared" si="6"/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</row>
    <row r="22" spans="1:14" s="28" customFormat="1" ht="11.25">
      <c r="A22" s="32" t="str">
        <f>'Приложение 1.1'!A22</f>
        <v>1.1.1.1.1.1.1.1</v>
      </c>
      <c r="B22" s="6" t="str">
        <f>'Приложение 1.1'!B22</f>
        <v xml:space="preserve">Объект 1 </v>
      </c>
      <c r="C22" s="19">
        <f>'Приложение 1.1'!K22</f>
        <v>0</v>
      </c>
      <c r="D22" s="19">
        <f>'Приложение 1.1'!L22</f>
        <v>0</v>
      </c>
      <c r="E22" s="19">
        <f>'Приложение 1.1'!M22</f>
        <v>0</v>
      </c>
      <c r="F22" s="19">
        <f>'Приложение 1.1'!N22</f>
        <v>0</v>
      </c>
      <c r="G22" s="19">
        <f>'Приложение 1.1'!O22</f>
        <v>0</v>
      </c>
      <c r="H22" s="19">
        <f>'Приложение 1.1'!P22</f>
        <v>0</v>
      </c>
      <c r="I22" s="17"/>
      <c r="J22" s="17"/>
      <c r="K22" s="17"/>
      <c r="L22" s="17"/>
      <c r="M22" s="17"/>
      <c r="N22" s="17"/>
    </row>
    <row r="23" spans="1:14" s="28" customFormat="1" ht="11.25">
      <c r="A23" s="31" t="str">
        <f>'Приложение 1.1'!A23</f>
        <v>1.1.1.1.1.2</v>
      </c>
      <c r="B23" s="7" t="str">
        <f>'Приложение 1.1'!B23</f>
        <v>ВЛЭП 35 кВ (СН1)</v>
      </c>
      <c r="C23" s="26">
        <f>'Приложение 1.1'!K23</f>
        <v>0</v>
      </c>
      <c r="D23" s="26">
        <f>'Приложение 1.1'!L23</f>
        <v>0</v>
      </c>
      <c r="E23" s="26">
        <f>'Приложение 1.1'!M23</f>
        <v>0</v>
      </c>
      <c r="F23" s="26">
        <f>'Приложение 1.1'!N23</f>
        <v>0</v>
      </c>
      <c r="G23" s="26">
        <f>'Приложение 1.1'!O23</f>
        <v>0</v>
      </c>
      <c r="H23" s="26">
        <f>'Приложение 1.1'!P23</f>
        <v>0</v>
      </c>
      <c r="I23" s="16">
        <f t="shared" ref="I23:N23" si="7">SUM(I24:I24)</f>
        <v>0</v>
      </c>
      <c r="J23" s="16">
        <f t="shared" si="7"/>
        <v>0</v>
      </c>
      <c r="K23" s="16">
        <f t="shared" si="7"/>
        <v>0</v>
      </c>
      <c r="L23" s="16">
        <f t="shared" si="7"/>
        <v>0</v>
      </c>
      <c r="M23" s="16">
        <f t="shared" si="7"/>
        <v>0</v>
      </c>
      <c r="N23" s="16">
        <f t="shared" si="7"/>
        <v>0</v>
      </c>
    </row>
    <row r="24" spans="1:14" s="28" customFormat="1" ht="11.25">
      <c r="A24" s="32" t="str">
        <f>'Приложение 1.1'!A24</f>
        <v>1.1.1.1.1.2.1.1</v>
      </c>
      <c r="B24" s="6" t="str">
        <f>'Приложение 1.1'!B24</f>
        <v xml:space="preserve">Объект 1 </v>
      </c>
      <c r="C24" s="19">
        <f>'Приложение 1.1'!K24</f>
        <v>0</v>
      </c>
      <c r="D24" s="19">
        <f>'Приложение 1.1'!L24</f>
        <v>0</v>
      </c>
      <c r="E24" s="19">
        <f>'Приложение 1.1'!M24</f>
        <v>0</v>
      </c>
      <c r="F24" s="19">
        <f>'Приложение 1.1'!N24</f>
        <v>0</v>
      </c>
      <c r="G24" s="19">
        <f>'Приложение 1.1'!O24</f>
        <v>0</v>
      </c>
      <c r="H24" s="19">
        <f>'Приложение 1.1'!P24</f>
        <v>0</v>
      </c>
      <c r="I24" s="17"/>
      <c r="J24" s="17"/>
      <c r="K24" s="17"/>
      <c r="L24" s="17"/>
      <c r="M24" s="17"/>
      <c r="N24" s="17"/>
    </row>
    <row r="25" spans="1:14" s="28" customFormat="1" ht="11.25">
      <c r="A25" s="31" t="str">
        <f>'Приложение 1.1'!A25</f>
        <v>1.1.1.1.1.3</v>
      </c>
      <c r="B25" s="7" t="str">
        <f>'Приложение 1.1'!B25</f>
        <v>ВЛЭП 1-20 кВ (СН2)</v>
      </c>
      <c r="C25" s="26">
        <f>'Приложение 1.1'!K25</f>
        <v>0</v>
      </c>
      <c r="D25" s="26">
        <f>'Приложение 1.1'!L25</f>
        <v>0</v>
      </c>
      <c r="E25" s="26">
        <f>'Приложение 1.1'!M25</f>
        <v>0</v>
      </c>
      <c r="F25" s="26">
        <f>'Приложение 1.1'!N25</f>
        <v>0</v>
      </c>
      <c r="G25" s="26">
        <f>'Приложение 1.1'!O25</f>
        <v>0</v>
      </c>
      <c r="H25" s="26">
        <f>'Приложение 1.1'!P25</f>
        <v>0</v>
      </c>
      <c r="I25" s="26">
        <f t="shared" ref="I25:N25" si="8">I26</f>
        <v>0</v>
      </c>
      <c r="J25" s="26">
        <f t="shared" si="8"/>
        <v>0</v>
      </c>
      <c r="K25" s="26">
        <f t="shared" si="8"/>
        <v>0</v>
      </c>
      <c r="L25" s="26">
        <f t="shared" si="8"/>
        <v>0</v>
      </c>
      <c r="M25" s="26">
        <f t="shared" si="8"/>
        <v>0</v>
      </c>
      <c r="N25" s="26">
        <f t="shared" si="8"/>
        <v>0</v>
      </c>
    </row>
    <row r="26" spans="1:14" s="28" customFormat="1" ht="11.25">
      <c r="A26" s="31"/>
      <c r="B26" s="6" t="str">
        <f>'Приложение 1.1'!B26</f>
        <v xml:space="preserve">Объект 1 </v>
      </c>
      <c r="C26" s="6">
        <f>'Приложение 1.1'!E26</f>
        <v>0</v>
      </c>
      <c r="D26" s="6">
        <f>'Приложение 1.1'!F26</f>
        <v>0</v>
      </c>
      <c r="E26" s="6">
        <f>'Приложение 1.1'!G26</f>
        <v>0</v>
      </c>
      <c r="F26" s="6">
        <f>'Приложение 1.1'!H26</f>
        <v>0</v>
      </c>
      <c r="G26" s="6">
        <f>'Приложение 1.1'!I26</f>
        <v>0</v>
      </c>
      <c r="H26" s="6">
        <f>'Приложение 1.1'!J26</f>
        <v>0</v>
      </c>
      <c r="I26" s="6">
        <f>'Приложение 1.1'!M26</f>
        <v>0</v>
      </c>
      <c r="J26" s="6">
        <f>'Приложение 1.1'!N26</f>
        <v>0</v>
      </c>
      <c r="K26" s="6">
        <f>'Приложение 1.1'!O26</f>
        <v>0</v>
      </c>
      <c r="L26" s="6">
        <f>'Приложение 1.1'!P26</f>
        <v>0</v>
      </c>
      <c r="M26" s="6">
        <f>'Приложение 1.1'!Q26</f>
        <v>0</v>
      </c>
      <c r="N26" s="6">
        <f>'Приложение 1.1'!R26</f>
        <v>0</v>
      </c>
    </row>
    <row r="27" spans="1:14" s="28" customFormat="1" ht="11.25">
      <c r="A27" s="31" t="str">
        <f>'Приложение 1.1'!A27</f>
        <v>1.1.1.1.1.4</v>
      </c>
      <c r="B27" s="7" t="str">
        <f>'Приложение 1.1'!B27</f>
        <v>ВЛЭП 0,4 кВ (НН) (Замена на СИП)</v>
      </c>
      <c r="C27" s="26">
        <f>'Приложение 1.1'!K27</f>
        <v>0</v>
      </c>
      <c r="D27" s="26">
        <f>'Приложение 1.1'!L27</f>
        <v>0</v>
      </c>
      <c r="E27" s="26">
        <f>'Приложение 1.1'!M27</f>
        <v>0</v>
      </c>
      <c r="F27" s="26">
        <f>'Приложение 1.1'!N27</f>
        <v>0</v>
      </c>
      <c r="G27" s="26">
        <f>'Приложение 1.1'!O27</f>
        <v>0</v>
      </c>
      <c r="H27" s="26">
        <f>'Приложение 1.1'!P27</f>
        <v>0</v>
      </c>
      <c r="I27" s="16">
        <f t="shared" ref="I27:N27" si="9">SUM(I28:I28)</f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</row>
    <row r="28" spans="1:14" s="28" customFormat="1" ht="11.25">
      <c r="A28" s="32" t="str">
        <f>'Приложение 1.1'!A28</f>
        <v>1.1.1.1.1.4.1.1</v>
      </c>
      <c r="B28" s="6" t="str">
        <f>'Приложение 1.1'!B28</f>
        <v xml:space="preserve">Объект 1 </v>
      </c>
      <c r="C28" s="19">
        <f>'Приложение 1.1'!K28</f>
        <v>0</v>
      </c>
      <c r="D28" s="19">
        <f>'Приложение 1.1'!L28</f>
        <v>0</v>
      </c>
      <c r="E28" s="19">
        <f>'Приложение 1.1'!M28</f>
        <v>0</v>
      </c>
      <c r="F28" s="19">
        <f>'Приложение 1.1'!N28</f>
        <v>0</v>
      </c>
      <c r="G28" s="19">
        <f>'Приложение 1.1'!O28</f>
        <v>0</v>
      </c>
      <c r="H28" s="19">
        <f>'Приложение 1.1'!P28</f>
        <v>0</v>
      </c>
      <c r="I28" s="17"/>
      <c r="J28" s="17"/>
      <c r="K28" s="17"/>
      <c r="L28" s="17"/>
      <c r="M28" s="17"/>
      <c r="N28" s="17"/>
    </row>
    <row r="29" spans="1:14" s="28" customFormat="1" ht="11.25">
      <c r="A29" s="30" t="str">
        <f>'Приложение 1.1'!A29</f>
        <v>1.1.1.1.2</v>
      </c>
      <c r="B29" s="22" t="str">
        <f>'Приложение 1.1'!B29</f>
        <v>Кабельные линии, в т.ч.</v>
      </c>
      <c r="C29" s="23">
        <f>'Приложение 1.1'!K29</f>
        <v>0</v>
      </c>
      <c r="D29" s="23">
        <f>'Приложение 1.1'!L29</f>
        <v>0</v>
      </c>
      <c r="E29" s="23">
        <f>'Приложение 1.1'!M29</f>
        <v>0</v>
      </c>
      <c r="F29" s="23">
        <f>'Приложение 1.1'!N29</f>
        <v>0</v>
      </c>
      <c r="G29" s="23">
        <f>'Приложение 1.1'!O29</f>
        <v>0</v>
      </c>
      <c r="H29" s="23">
        <f>'Приложение 1.1'!P29</f>
        <v>9.6</v>
      </c>
      <c r="I29" s="21">
        <f t="shared" ref="I29:N29" si="10">SUM(I30,I32,I34,I37)</f>
        <v>0</v>
      </c>
      <c r="J29" s="21">
        <f t="shared" si="10"/>
        <v>0</v>
      </c>
      <c r="K29" s="21">
        <f t="shared" si="10"/>
        <v>0</v>
      </c>
      <c r="L29" s="21">
        <f t="shared" si="10"/>
        <v>0</v>
      </c>
      <c r="M29" s="21">
        <f t="shared" si="10"/>
        <v>0</v>
      </c>
      <c r="N29" s="21">
        <f t="shared" si="10"/>
        <v>0</v>
      </c>
    </row>
    <row r="30" spans="1:14" s="28" customFormat="1" ht="11.25">
      <c r="A30" s="31" t="str">
        <f>'Приложение 1.1'!A30</f>
        <v>1.1.1.1.2.1</v>
      </c>
      <c r="B30" s="7" t="str">
        <f>'Приложение 1.1'!B30</f>
        <v>КЛЭП 110 кВ (ВН)</v>
      </c>
      <c r="C30" s="26">
        <f>'Приложение 1.1'!K30</f>
        <v>0</v>
      </c>
      <c r="D30" s="26">
        <f>'Приложение 1.1'!L30</f>
        <v>0</v>
      </c>
      <c r="E30" s="26">
        <f>'Приложение 1.1'!M30</f>
        <v>0</v>
      </c>
      <c r="F30" s="26">
        <f>'Приложение 1.1'!N30</f>
        <v>0</v>
      </c>
      <c r="G30" s="26">
        <f>'Приложение 1.1'!O30</f>
        <v>0</v>
      </c>
      <c r="H30" s="26">
        <f>'Приложение 1.1'!P30</f>
        <v>0</v>
      </c>
      <c r="I30" s="16">
        <f t="shared" ref="I30:N30" si="11">SUM(I31:I31)</f>
        <v>0</v>
      </c>
      <c r="J30" s="16">
        <f t="shared" si="11"/>
        <v>0</v>
      </c>
      <c r="K30" s="16">
        <f t="shared" si="11"/>
        <v>0</v>
      </c>
      <c r="L30" s="16">
        <f t="shared" si="11"/>
        <v>0</v>
      </c>
      <c r="M30" s="16">
        <f t="shared" si="11"/>
        <v>0</v>
      </c>
      <c r="N30" s="16">
        <f t="shared" si="11"/>
        <v>0</v>
      </c>
    </row>
    <row r="31" spans="1:14" s="28" customFormat="1" ht="11.25">
      <c r="A31" s="32" t="str">
        <f>'Приложение 1.1'!A31</f>
        <v>1.1.1.1.2.1.1.1</v>
      </c>
      <c r="B31" s="6" t="str">
        <f>'Приложение 1.1'!B31</f>
        <v xml:space="preserve">Объект 1 </v>
      </c>
      <c r="C31" s="19">
        <f>'Приложение 1.1'!K31</f>
        <v>0</v>
      </c>
      <c r="D31" s="19">
        <f>'Приложение 1.1'!L31</f>
        <v>0</v>
      </c>
      <c r="E31" s="19">
        <f>'Приложение 1.1'!M31</f>
        <v>0</v>
      </c>
      <c r="F31" s="19">
        <f>'Приложение 1.1'!N31</f>
        <v>0</v>
      </c>
      <c r="G31" s="19">
        <f>'Приложение 1.1'!O31</f>
        <v>0</v>
      </c>
      <c r="H31" s="19">
        <f>'Приложение 1.1'!P31</f>
        <v>0</v>
      </c>
      <c r="I31" s="17"/>
      <c r="J31" s="17"/>
      <c r="K31" s="17"/>
      <c r="L31" s="17"/>
      <c r="M31" s="17"/>
      <c r="N31" s="17"/>
    </row>
    <row r="32" spans="1:14" s="28" customFormat="1" ht="11.25">
      <c r="A32" s="31" t="str">
        <f>'Приложение 1.1'!A32</f>
        <v>1.1.1.1.2.2</v>
      </c>
      <c r="B32" s="7" t="str">
        <f>'Приложение 1.1'!B32</f>
        <v>КЛЭП 20-35 кВ (СН1)</v>
      </c>
      <c r="C32" s="26">
        <f>'Приложение 1.1'!K32</f>
        <v>0</v>
      </c>
      <c r="D32" s="26">
        <f>'Приложение 1.1'!L32</f>
        <v>0</v>
      </c>
      <c r="E32" s="26">
        <f>'Приложение 1.1'!M32</f>
        <v>0</v>
      </c>
      <c r="F32" s="26">
        <f>'Приложение 1.1'!N32</f>
        <v>0</v>
      </c>
      <c r="G32" s="26">
        <f>'Приложение 1.1'!O32</f>
        <v>0</v>
      </c>
      <c r="H32" s="26">
        <f>'Приложение 1.1'!P32</f>
        <v>0</v>
      </c>
      <c r="I32" s="16">
        <f t="shared" ref="I32:N32" si="12">SUM(I33:I33)</f>
        <v>0</v>
      </c>
      <c r="J32" s="16">
        <f t="shared" si="12"/>
        <v>0</v>
      </c>
      <c r="K32" s="16">
        <f t="shared" si="12"/>
        <v>0</v>
      </c>
      <c r="L32" s="16">
        <f t="shared" si="12"/>
        <v>0</v>
      </c>
      <c r="M32" s="16">
        <f t="shared" si="12"/>
        <v>0</v>
      </c>
      <c r="N32" s="16">
        <f t="shared" si="12"/>
        <v>0</v>
      </c>
    </row>
    <row r="33" spans="1:14" s="28" customFormat="1" ht="11.25">
      <c r="A33" s="32" t="str">
        <f>'Приложение 1.1'!A33</f>
        <v>1.1.1.1.2.2.1.1</v>
      </c>
      <c r="B33" s="6" t="str">
        <f>'Приложение 1.1'!B33</f>
        <v xml:space="preserve">Объект 1 </v>
      </c>
      <c r="C33" s="19">
        <f>'Приложение 1.1'!K33</f>
        <v>0</v>
      </c>
      <c r="D33" s="19">
        <f>'Приложение 1.1'!L33</f>
        <v>0</v>
      </c>
      <c r="E33" s="19">
        <f>'Приложение 1.1'!M33</f>
        <v>0</v>
      </c>
      <c r="F33" s="19">
        <f>'Приложение 1.1'!N33</f>
        <v>0</v>
      </c>
      <c r="G33" s="19">
        <f>'Приложение 1.1'!O33</f>
        <v>0</v>
      </c>
      <c r="H33" s="19">
        <f>'Приложение 1.1'!P33</f>
        <v>0</v>
      </c>
      <c r="I33" s="17"/>
      <c r="J33" s="17"/>
      <c r="K33" s="17"/>
      <c r="L33" s="17"/>
      <c r="M33" s="17"/>
      <c r="N33" s="17"/>
    </row>
    <row r="34" spans="1:14" s="28" customFormat="1" ht="11.25">
      <c r="A34" s="31" t="str">
        <f>'Приложение 1.1'!A34</f>
        <v>1.1.1.1.2.3</v>
      </c>
      <c r="B34" s="7" t="str">
        <f>'Приложение 1.1'!B34</f>
        <v>КЛЭП 3-10 кВ (СН2)</v>
      </c>
      <c r="C34" s="26">
        <f>'Приложение 1.1'!K34</f>
        <v>0</v>
      </c>
      <c r="D34" s="26">
        <f>'Приложение 1.1'!L34</f>
        <v>0</v>
      </c>
      <c r="E34" s="26">
        <f>'Приложение 1.1'!M34</f>
        <v>0</v>
      </c>
      <c r="F34" s="26">
        <f>'Приложение 1.1'!N34</f>
        <v>0</v>
      </c>
      <c r="G34" s="26">
        <f>'Приложение 1.1'!O34</f>
        <v>0</v>
      </c>
      <c r="H34" s="26">
        <f>'Приложение 1.1'!P34</f>
        <v>9.6</v>
      </c>
      <c r="I34" s="16">
        <f t="shared" ref="I34:N34" si="13">SUM(I35:I35)</f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</row>
    <row r="35" spans="1:14" ht="23.45" customHeight="1">
      <c r="A35" s="324" t="str">
        <f>'Приложение 1.1'!A35</f>
        <v>1.1.1.1.2.3.3.1</v>
      </c>
      <c r="B35" s="325" t="str">
        <f>'Приложение 1.1'!B35</f>
        <v>Реконструкция головного фидера - ПС-40А-ф.46 оп.2 ВЛ-РП-1 (Ковдорская электросеть)</v>
      </c>
      <c r="C35" s="326">
        <f>'Приложение 1.1'!K35</f>
        <v>0</v>
      </c>
      <c r="D35" s="326">
        <f>'Приложение 1.1'!L35</f>
        <v>0</v>
      </c>
      <c r="E35" s="326">
        <f>'Приложение 1.1'!M35</f>
        <v>0</v>
      </c>
      <c r="F35" s="326">
        <f>'Приложение 1.1'!N35</f>
        <v>0</v>
      </c>
      <c r="G35" s="326">
        <f>'Приложение 1.1'!O35</f>
        <v>0</v>
      </c>
      <c r="H35" s="326">
        <f>'Приложение 1.1'!P35</f>
        <v>4.8</v>
      </c>
      <c r="I35" s="327"/>
      <c r="J35" s="327"/>
      <c r="K35" s="327"/>
      <c r="L35" s="327"/>
      <c r="M35" s="327"/>
      <c r="N35" s="327"/>
    </row>
    <row r="36" spans="1:14" ht="21.6" customHeight="1">
      <c r="A36" s="324" t="str">
        <f>'Приложение 1.1'!A36</f>
        <v>1.1.1.1.2.3.3.2</v>
      </c>
      <c r="B36" s="325" t="str">
        <f>'Приложение 1.1'!B36</f>
        <v>Реконструкция головного фидера -  ПС-40А-ф.29, оп2 ВЛ-РП-1 (Ковдорская  электросеть)</v>
      </c>
      <c r="C36" s="326">
        <f>'Приложение 1.1'!K36</f>
        <v>0</v>
      </c>
      <c r="D36" s="326">
        <f>'Приложение 1.1'!L36</f>
        <v>0</v>
      </c>
      <c r="E36" s="326">
        <f>'Приложение 1.1'!M36</f>
        <v>0</v>
      </c>
      <c r="F36" s="326">
        <f>'Приложение 1.1'!N36</f>
        <v>0</v>
      </c>
      <c r="G36" s="326">
        <f>'Приложение 1.1'!O36</f>
        <v>0</v>
      </c>
      <c r="H36" s="326">
        <f>'Приложение 1.1'!P36</f>
        <v>4.8</v>
      </c>
      <c r="I36" s="327"/>
      <c r="J36" s="327"/>
      <c r="K36" s="327"/>
      <c r="L36" s="327"/>
      <c r="M36" s="327"/>
      <c r="N36" s="327"/>
    </row>
    <row r="37" spans="1:14">
      <c r="A37" s="328" t="str">
        <f>'Приложение 1.1'!A37</f>
        <v>1.1.1.1.2.4</v>
      </c>
      <c r="B37" s="329" t="str">
        <f>'Приложение 1.1'!B37</f>
        <v>КЛЭП до 1 кВ (НН)</v>
      </c>
      <c r="C37" s="330">
        <f>'Приложение 1.1'!K37</f>
        <v>0</v>
      </c>
      <c r="D37" s="330">
        <f>'Приложение 1.1'!L37</f>
        <v>0</v>
      </c>
      <c r="E37" s="330">
        <f>'Приложение 1.1'!M37</f>
        <v>0</v>
      </c>
      <c r="F37" s="330">
        <f>'Приложение 1.1'!N37</f>
        <v>0</v>
      </c>
      <c r="G37" s="330">
        <f>'Приложение 1.1'!O37</f>
        <v>0</v>
      </c>
      <c r="H37" s="330">
        <f>'Приложение 1.1'!P37</f>
        <v>0</v>
      </c>
      <c r="I37" s="331">
        <f t="shared" ref="I37:N37" si="14">SUM(I38:I38)</f>
        <v>0</v>
      </c>
      <c r="J37" s="331">
        <f t="shared" si="14"/>
        <v>0</v>
      </c>
      <c r="K37" s="331">
        <f t="shared" si="14"/>
        <v>0</v>
      </c>
      <c r="L37" s="331">
        <f t="shared" si="14"/>
        <v>0</v>
      </c>
      <c r="M37" s="331">
        <f t="shared" si="14"/>
        <v>0</v>
      </c>
      <c r="N37" s="331">
        <f t="shared" si="14"/>
        <v>0</v>
      </c>
    </row>
    <row r="38" spans="1:14">
      <c r="A38" s="324" t="str">
        <f>'Приложение 1.1'!A38</f>
        <v>1.1.1.1.2.4.1.1</v>
      </c>
      <c r="B38" s="325" t="str">
        <f>'Приложение 1.1'!B38</f>
        <v xml:space="preserve">Объект 1 </v>
      </c>
      <c r="C38" s="326">
        <f>'Приложение 1.1'!K38</f>
        <v>0</v>
      </c>
      <c r="D38" s="326">
        <f>'Приложение 1.1'!L38</f>
        <v>0</v>
      </c>
      <c r="E38" s="326">
        <f>'Приложение 1.1'!M38</f>
        <v>0</v>
      </c>
      <c r="F38" s="326">
        <f>'Приложение 1.1'!N38</f>
        <v>0</v>
      </c>
      <c r="G38" s="326">
        <f>'Приложение 1.1'!O38</f>
        <v>0</v>
      </c>
      <c r="H38" s="326">
        <f>'Приложение 1.1'!P38</f>
        <v>0</v>
      </c>
      <c r="I38" s="327"/>
      <c r="J38" s="327"/>
      <c r="K38" s="327"/>
      <c r="L38" s="327"/>
      <c r="M38" s="327"/>
      <c r="N38" s="327"/>
    </row>
    <row r="39" spans="1:14">
      <c r="A39" s="332" t="str">
        <f>'Приложение 1.1'!A39</f>
        <v>1.1.1.2</v>
      </c>
      <c r="B39" s="333" t="str">
        <f>'Приложение 1.1'!B39</f>
        <v>Подстанции, в т. ч.</v>
      </c>
      <c r="C39" s="334">
        <f>'Приложение 1.1'!K39</f>
        <v>6.1599999999999993</v>
      </c>
      <c r="D39" s="334">
        <f>'Приложение 1.1'!L39</f>
        <v>0</v>
      </c>
      <c r="E39" s="334">
        <f>'Приложение 1.1'!M39</f>
        <v>4.63</v>
      </c>
      <c r="F39" s="334">
        <f>'Приложение 1.1'!N39</f>
        <v>0</v>
      </c>
      <c r="G39" s="334">
        <f>'Приложение 1.1'!O39</f>
        <v>0</v>
      </c>
      <c r="H39" s="334">
        <f>'Приложение 1.1'!P39</f>
        <v>0</v>
      </c>
      <c r="I39" s="335">
        <f t="shared" ref="I39:N39" si="15">SUM(I40,I45,I47)</f>
        <v>0</v>
      </c>
      <c r="J39" s="335">
        <f t="shared" si="15"/>
        <v>0</v>
      </c>
      <c r="K39" s="335">
        <f t="shared" si="15"/>
        <v>0</v>
      </c>
      <c r="L39" s="335">
        <f t="shared" si="15"/>
        <v>0</v>
      </c>
      <c r="M39" s="335">
        <f t="shared" si="15"/>
        <v>0</v>
      </c>
      <c r="N39" s="335">
        <f t="shared" si="15"/>
        <v>0</v>
      </c>
    </row>
    <row r="40" spans="1:14">
      <c r="A40" s="328" t="str">
        <f>'Приложение 1.1'!A40</f>
        <v>1.1.1.2.1.</v>
      </c>
      <c r="B40" s="329" t="str">
        <f>'Приложение 1.1'!B40</f>
        <v>Уровень входящего напряжения ВН</v>
      </c>
      <c r="C40" s="330">
        <f>'Приложение 1.1'!K40</f>
        <v>0.8</v>
      </c>
      <c r="D40" s="330">
        <f>'Приложение 1.1'!L40</f>
        <v>0</v>
      </c>
      <c r="E40" s="330">
        <f>'Приложение 1.1'!M40</f>
        <v>1.03</v>
      </c>
      <c r="F40" s="330">
        <f>'Приложение 1.1'!N40</f>
        <v>0</v>
      </c>
      <c r="G40" s="330">
        <f>'Приложение 1.1'!O40</f>
        <v>0</v>
      </c>
      <c r="H40" s="330">
        <f>'Приложение 1.1'!P40</f>
        <v>0</v>
      </c>
      <c r="I40" s="331">
        <f>SUM(I41:I44)</f>
        <v>0</v>
      </c>
      <c r="J40" s="331">
        <f t="shared" ref="J40:N40" si="16">SUM(J41:J44)</f>
        <v>0</v>
      </c>
      <c r="K40" s="331">
        <f t="shared" si="16"/>
        <v>0</v>
      </c>
      <c r="L40" s="331">
        <f t="shared" si="16"/>
        <v>0</v>
      </c>
      <c r="M40" s="331">
        <f t="shared" si="16"/>
        <v>0</v>
      </c>
      <c r="N40" s="331">
        <f t="shared" si="16"/>
        <v>0</v>
      </c>
    </row>
    <row r="41" spans="1:14" ht="49.9" customHeight="1">
      <c r="A41" s="324" t="str">
        <f>'Приложение 1.1'!A41</f>
        <v>1.1.1.2.1.1.</v>
      </c>
      <c r="B41" s="325" t="str">
        <f>'Приложение 1.1'!B41</f>
        <v>Реконструкция  ТП-94 РУ 6кВ. Замена ячеек   КСО-386 на ячейки КСО-392 с  ВНА. (Ковдорская электросеть)</v>
      </c>
      <c r="C41" s="326">
        <f>'Приложение 1.1'!K41</f>
        <v>0</v>
      </c>
      <c r="D41" s="326">
        <f>'Приложение 1.1'!L41</f>
        <v>0</v>
      </c>
      <c r="E41" s="326">
        <f>'Приложение 1.1'!M41</f>
        <v>0.63</v>
      </c>
      <c r="F41" s="326">
        <f>'Приложение 1.1'!N41</f>
        <v>0</v>
      </c>
      <c r="G41" s="326">
        <f>'Приложение 1.1'!O41</f>
        <v>0</v>
      </c>
      <c r="H41" s="326">
        <f>'Приложение 1.1'!P41</f>
        <v>0</v>
      </c>
      <c r="I41" s="327"/>
      <c r="J41" s="327"/>
      <c r="K41" s="327"/>
      <c r="L41" s="327"/>
      <c r="M41" s="327"/>
      <c r="N41" s="327"/>
    </row>
    <row r="42" spans="1:14" ht="40.15" customHeight="1">
      <c r="A42" s="324" t="str">
        <f>'Приложение 1.1'!A42</f>
        <v>1.1.1.2.1.2.</v>
      </c>
      <c r="B42" s="325" t="str">
        <f>'Приложение 1.1'!B42</f>
        <v>Реконструкция  РП-2 РУ 6 кВ. В ячейках КСО-272 замена выключателей ВМГ-10 с приводами ПП-67 на выключатели вакуумные (ВВ). (Ковдорская электросеть)</v>
      </c>
      <c r="C42" s="326">
        <f>'Приложение 1.1'!K42</f>
        <v>0.4</v>
      </c>
      <c r="D42" s="326">
        <f>'Приложение 1.1'!L42</f>
        <v>0</v>
      </c>
      <c r="E42" s="326">
        <f>'Приложение 1.1'!M42</f>
        <v>0</v>
      </c>
      <c r="F42" s="326">
        <f>'Приложение 1.1'!N42</f>
        <v>0</v>
      </c>
      <c r="G42" s="326">
        <f>'Приложение 1.1'!O42</f>
        <v>0</v>
      </c>
      <c r="H42" s="326">
        <f>'Приложение 1.1'!P42</f>
        <v>0</v>
      </c>
      <c r="I42" s="327"/>
      <c r="J42" s="327"/>
      <c r="K42" s="327"/>
      <c r="L42" s="327"/>
      <c r="M42" s="327"/>
      <c r="N42" s="327"/>
    </row>
    <row r="43" spans="1:14" ht="36" customHeight="1">
      <c r="A43" s="324" t="str">
        <f>'Приложение 1.1'!A43</f>
        <v>1.1.1.2.1.3.</v>
      </c>
      <c r="B43" s="325" t="str">
        <f>'Приложение 1.1'!B43</f>
        <v>Реконструкция РП-17 РУ 6 кВ. В ячейках КСО-272 замена выключателей ВМГ-10 с приводами ПП-67 на выключатели вакуумные (ВВ). (Ковдорская электросеть)</v>
      </c>
      <c r="C43" s="326">
        <f>'Приложение 1.1'!K43</f>
        <v>0.4</v>
      </c>
      <c r="D43" s="326">
        <f>'Приложение 1.1'!L43</f>
        <v>0</v>
      </c>
      <c r="E43" s="326">
        <f>'Приложение 1.1'!M43</f>
        <v>0</v>
      </c>
      <c r="F43" s="326">
        <f>'Приложение 1.1'!N43</f>
        <v>0</v>
      </c>
      <c r="G43" s="326">
        <f>'Приложение 1.1'!O43</f>
        <v>0</v>
      </c>
      <c r="H43" s="326">
        <f>'Приложение 1.1'!P43</f>
        <v>0</v>
      </c>
      <c r="I43" s="327"/>
      <c r="J43" s="327"/>
      <c r="K43" s="327"/>
      <c r="L43" s="327"/>
      <c r="M43" s="327"/>
      <c r="N43" s="327"/>
    </row>
    <row r="44" spans="1:14" ht="31.9" customHeight="1">
      <c r="A44" s="324" t="str">
        <f>'Приложение 1.1'!A44</f>
        <v>1.1.1.2.1.4.</v>
      </c>
      <c r="B44" s="325" t="str">
        <f>'Приложение 1.1'!B44</f>
        <v>Реконструкция  ТП-50 РУ 6 кВ. Замена ячеек  КСО-386 на ячейки КСО-392 ВНА. (Ковдорская электросеть)</v>
      </c>
      <c r="C44" s="326">
        <f>'Приложение 1.1'!K44</f>
        <v>0</v>
      </c>
      <c r="D44" s="326">
        <f>'Приложение 1.1'!L44</f>
        <v>0</v>
      </c>
      <c r="E44" s="326">
        <f>'Приложение 1.1'!M44</f>
        <v>0.4</v>
      </c>
      <c r="F44" s="326">
        <f>'Приложение 1.1'!N44</f>
        <v>0</v>
      </c>
      <c r="G44" s="326">
        <f>'Приложение 1.1'!O44</f>
        <v>0</v>
      </c>
      <c r="H44" s="326">
        <f>'Приложение 1.1'!P44</f>
        <v>0</v>
      </c>
      <c r="I44" s="327"/>
      <c r="J44" s="327"/>
      <c r="K44" s="327"/>
      <c r="L44" s="327"/>
      <c r="M44" s="327"/>
      <c r="N44" s="327"/>
    </row>
    <row r="45" spans="1:14">
      <c r="A45" s="328" t="str">
        <f>'Приложение 1.1'!A45</f>
        <v>1.1.1.2.2</v>
      </c>
      <c r="B45" s="329" t="str">
        <f>'Приложение 1.1'!B45</f>
        <v>Уровень входящего напряжения СН1</v>
      </c>
      <c r="C45" s="330">
        <f>'Приложение 1.1'!K45</f>
        <v>0</v>
      </c>
      <c r="D45" s="330">
        <f>'Приложение 1.1'!L45</f>
        <v>0</v>
      </c>
      <c r="E45" s="330">
        <f>'Приложение 1.1'!M45</f>
        <v>0</v>
      </c>
      <c r="F45" s="330">
        <f>'Приложение 1.1'!N45</f>
        <v>0</v>
      </c>
      <c r="G45" s="330">
        <f>'Приложение 1.1'!O45</f>
        <v>0</v>
      </c>
      <c r="H45" s="330">
        <f>'Приложение 1.1'!P45</f>
        <v>0</v>
      </c>
      <c r="I45" s="331">
        <f t="shared" ref="I45:N45" si="17">SUM(I46:I46)</f>
        <v>0</v>
      </c>
      <c r="J45" s="331">
        <f t="shared" si="17"/>
        <v>0</v>
      </c>
      <c r="K45" s="331">
        <f t="shared" si="17"/>
        <v>0</v>
      </c>
      <c r="L45" s="331">
        <f t="shared" si="17"/>
        <v>0</v>
      </c>
      <c r="M45" s="331">
        <f t="shared" si="17"/>
        <v>0</v>
      </c>
      <c r="N45" s="331">
        <f t="shared" si="17"/>
        <v>0</v>
      </c>
    </row>
    <row r="46" spans="1:14">
      <c r="A46" s="324" t="str">
        <f>'Приложение 1.1'!A46</f>
        <v>1.1.1.2.2.1.1</v>
      </c>
      <c r="B46" s="325" t="str">
        <f>'Приложение 1.1'!B46</f>
        <v xml:space="preserve">Объект 1 </v>
      </c>
      <c r="C46" s="326">
        <f>'Приложение 1.1'!K46</f>
        <v>0</v>
      </c>
      <c r="D46" s="326">
        <f>'Приложение 1.1'!L46</f>
        <v>0</v>
      </c>
      <c r="E46" s="326">
        <f>'Приложение 1.1'!M46</f>
        <v>0</v>
      </c>
      <c r="F46" s="326">
        <f>'Приложение 1.1'!N46</f>
        <v>0</v>
      </c>
      <c r="G46" s="326">
        <f>'Приложение 1.1'!O46</f>
        <v>0</v>
      </c>
      <c r="H46" s="326">
        <f>'Приложение 1.1'!P46</f>
        <v>0</v>
      </c>
      <c r="I46" s="327"/>
      <c r="J46" s="327"/>
      <c r="K46" s="327"/>
      <c r="L46" s="327"/>
      <c r="M46" s="327"/>
      <c r="N46" s="327"/>
    </row>
    <row r="47" spans="1:14">
      <c r="A47" s="328" t="str">
        <f>'Приложение 1.1'!A47</f>
        <v>1.1.1.2.3</v>
      </c>
      <c r="B47" s="329" t="str">
        <f>'Приложение 1.1'!B47</f>
        <v>Уровень входящего напряжения СН2</v>
      </c>
      <c r="C47" s="330">
        <f>'Приложение 1.1'!K47</f>
        <v>5.3599999999999994</v>
      </c>
      <c r="D47" s="330">
        <f>'Приложение 1.1'!L47</f>
        <v>0</v>
      </c>
      <c r="E47" s="330">
        <f>'Приложение 1.1'!M47</f>
        <v>3.6</v>
      </c>
      <c r="F47" s="330">
        <f>'Приложение 1.1'!N47</f>
        <v>0</v>
      </c>
      <c r="G47" s="330">
        <f>'Приложение 1.1'!O47</f>
        <v>0</v>
      </c>
      <c r="H47" s="330">
        <f>'Приложение 1.1'!P47</f>
        <v>0</v>
      </c>
      <c r="I47" s="331">
        <f t="shared" ref="I47:N47" si="18">SUM(I48:I70)</f>
        <v>0</v>
      </c>
      <c r="J47" s="331">
        <f t="shared" si="18"/>
        <v>0</v>
      </c>
      <c r="K47" s="331">
        <f t="shared" si="18"/>
        <v>0</v>
      </c>
      <c r="L47" s="331">
        <f t="shared" si="18"/>
        <v>0</v>
      </c>
      <c r="M47" s="331">
        <f t="shared" si="18"/>
        <v>0</v>
      </c>
      <c r="N47" s="331">
        <f t="shared" si="18"/>
        <v>0</v>
      </c>
    </row>
    <row r="48" spans="1:14" ht="33.75" customHeight="1">
      <c r="A48" s="324" t="str">
        <f>'Приложение 1.1'!A48</f>
        <v>1.1.1.2.3.1.</v>
      </c>
      <c r="B48" s="325" t="str">
        <f>'Приложение 1.1'!B48</f>
        <v>Камеры КСО в РУ-10 кВ РП-1 (Замена масляных выключателей ВМГ-10 на вакуумные ВВ-TEL (17 шт.)) п. Никель</v>
      </c>
      <c r="C48" s="326">
        <f>'Приложение 1.1'!K48</f>
        <v>0</v>
      </c>
      <c r="D48" s="326">
        <f>'Приложение 1.1'!L48</f>
        <v>0</v>
      </c>
      <c r="E48" s="326">
        <f>'Приложение 1.1'!M48</f>
        <v>0</v>
      </c>
      <c r="F48" s="326">
        <f>'Приложение 1.1'!N48</f>
        <v>0</v>
      </c>
      <c r="G48" s="326">
        <f>'Приложение 1.1'!O48</f>
        <v>0</v>
      </c>
      <c r="H48" s="326">
        <f>'Приложение 1.1'!P48</f>
        <v>0</v>
      </c>
      <c r="I48" s="327"/>
      <c r="J48" s="327"/>
      <c r="K48" s="327"/>
      <c r="L48" s="327"/>
      <c r="M48" s="327"/>
      <c r="N48" s="327"/>
    </row>
    <row r="49" spans="1:14" ht="39" customHeight="1">
      <c r="A49" s="324" t="str">
        <f>'Приложение 1.1'!A49</f>
        <v>1.1.1.2.3.2.</v>
      </c>
      <c r="B49" s="325" t="str">
        <f>'Приложение 1.1'!B49</f>
        <v>Камеры КСО в РУ-10 кВ РП-2 (Замена масляных выключателей ВМП-10 на  вакуумныеВВ-TEL (15 шт.)) п. Никель</v>
      </c>
      <c r="C49" s="326">
        <f>'Приложение 1.1'!K49</f>
        <v>0</v>
      </c>
      <c r="D49" s="326">
        <f>'Приложение 1.1'!L49</f>
        <v>0</v>
      </c>
      <c r="E49" s="326">
        <f>'Приложение 1.1'!M49</f>
        <v>0</v>
      </c>
      <c r="F49" s="326">
        <f>'Приложение 1.1'!N49</f>
        <v>0</v>
      </c>
      <c r="G49" s="326">
        <f>'Приложение 1.1'!O49</f>
        <v>0</v>
      </c>
      <c r="H49" s="326">
        <f>'Приложение 1.1'!P49</f>
        <v>0</v>
      </c>
      <c r="I49" s="327"/>
      <c r="J49" s="327"/>
      <c r="K49" s="327"/>
      <c r="L49" s="327"/>
      <c r="M49" s="327"/>
      <c r="N49" s="327"/>
    </row>
    <row r="50" spans="1:14" ht="35.25" customHeight="1">
      <c r="A50" s="324" t="str">
        <f>'Приложение 1.1'!A50</f>
        <v>1.1.1.2.3.3.</v>
      </c>
      <c r="B50" s="325" t="str">
        <f>'Приложение 1.1'!B50</f>
        <v>ЗРУ-6 кВ ПС-26 (Замена  ячеек с ВМП-10К на ячейки с вакуумными выключателями (22 шт.)) г. Заполярный</v>
      </c>
      <c r="C50" s="326">
        <f>'Приложение 1.1'!K50</f>
        <v>0</v>
      </c>
      <c r="D50" s="326">
        <f>'Приложение 1.1'!L50</f>
        <v>0</v>
      </c>
      <c r="E50" s="326">
        <f>'Приложение 1.1'!M50</f>
        <v>0</v>
      </c>
      <c r="F50" s="326">
        <f>'Приложение 1.1'!N50</f>
        <v>0</v>
      </c>
      <c r="G50" s="326">
        <f>'Приложение 1.1'!O50</f>
        <v>0</v>
      </c>
      <c r="H50" s="326">
        <f>'Приложение 1.1'!P50</f>
        <v>0</v>
      </c>
      <c r="I50" s="327"/>
      <c r="J50" s="327"/>
      <c r="K50" s="327"/>
      <c r="L50" s="327"/>
      <c r="M50" s="327"/>
      <c r="N50" s="327"/>
    </row>
    <row r="51" spans="1:14" ht="35.25" customHeight="1">
      <c r="A51" s="324" t="str">
        <f>'Приложение 1.1'!A51</f>
        <v>1.1.1.2.3.4.</v>
      </c>
      <c r="B51" s="325" t="str">
        <f>'Приложение 1.1'!B51</f>
        <v>Камеры КСО в РУ-6 кВ РП-4 (Замена масляных выключателей ВМП-10 на  вакуумные ВВ-TEL  (13 шт.)) г. Заполярный</v>
      </c>
      <c r="C51" s="326">
        <f>'Приложение 1.1'!K51</f>
        <v>0</v>
      </c>
      <c r="D51" s="326">
        <f>'Приложение 1.1'!L51</f>
        <v>0</v>
      </c>
      <c r="E51" s="326">
        <f>'Приложение 1.1'!M51</f>
        <v>0</v>
      </c>
      <c r="F51" s="326">
        <f>'Приложение 1.1'!N51</f>
        <v>0</v>
      </c>
      <c r="G51" s="326">
        <f>'Приложение 1.1'!O51</f>
        <v>0</v>
      </c>
      <c r="H51" s="326">
        <f>'Приложение 1.1'!P51</f>
        <v>0</v>
      </c>
      <c r="I51" s="327"/>
      <c r="J51" s="327"/>
      <c r="K51" s="327"/>
      <c r="L51" s="327"/>
      <c r="M51" s="327"/>
      <c r="N51" s="327"/>
    </row>
    <row r="52" spans="1:14" ht="35.25" customHeight="1">
      <c r="A52" s="324" t="str">
        <f>'Приложение 1.1'!A52</f>
        <v>1.1.1.2.3.5.</v>
      </c>
      <c r="B52" s="325" t="str">
        <f>'Приложение 1.1'!B52</f>
        <v>Камеры КСО в РУ-10 кВ РП-5 (Замена масляных выключателей ВМП-10 на вакуумные  выключатели ВВ-TEL (7шт.)) п. Никель</v>
      </c>
      <c r="C52" s="326">
        <f>'Приложение 1.1'!K52</f>
        <v>0</v>
      </c>
      <c r="D52" s="326">
        <f>'Приложение 1.1'!L52</f>
        <v>0</v>
      </c>
      <c r="E52" s="326">
        <f>'Приложение 1.1'!M52</f>
        <v>0</v>
      </c>
      <c r="F52" s="326">
        <f>'Приложение 1.1'!N52</f>
        <v>0</v>
      </c>
      <c r="G52" s="326">
        <f>'Приложение 1.1'!O52</f>
        <v>0</v>
      </c>
      <c r="H52" s="326">
        <f>'Приложение 1.1'!P52</f>
        <v>0</v>
      </c>
      <c r="I52" s="327"/>
      <c r="J52" s="327"/>
      <c r="K52" s="327"/>
      <c r="L52" s="327"/>
      <c r="M52" s="327"/>
      <c r="N52" s="327"/>
    </row>
    <row r="53" spans="1:14" ht="35.25" customHeight="1">
      <c r="A53" s="324" t="str">
        <f>'Приложение 1.1'!A53</f>
        <v>1.1.1.2.3.6.</v>
      </c>
      <c r="B53" s="325" t="str">
        <f>'Приложение 1.1'!B53</f>
        <v>Камеры КСО в РУ-6 кВ РП-2 (Замена масляных выключателей на вакуумные ВВ-TEL (11шт.)) г. Заполярный</v>
      </c>
      <c r="C53" s="326">
        <f>'Приложение 1.1'!K53</f>
        <v>0</v>
      </c>
      <c r="D53" s="326">
        <f>'Приложение 1.1'!L53</f>
        <v>0</v>
      </c>
      <c r="E53" s="326">
        <f>'Приложение 1.1'!M53</f>
        <v>0</v>
      </c>
      <c r="F53" s="326">
        <f>'Приложение 1.1'!N53</f>
        <v>0</v>
      </c>
      <c r="G53" s="326">
        <f>'Приложение 1.1'!O53</f>
        <v>0</v>
      </c>
      <c r="H53" s="326">
        <f>'Приложение 1.1'!P53</f>
        <v>0</v>
      </c>
      <c r="I53" s="327"/>
      <c r="J53" s="327"/>
      <c r="K53" s="327"/>
      <c r="L53" s="327"/>
      <c r="M53" s="327"/>
      <c r="N53" s="327"/>
    </row>
    <row r="54" spans="1:14" ht="35.25" customHeight="1">
      <c r="A54" s="324" t="str">
        <f>'Приложение 1.1'!A54</f>
        <v>1.1.1.2.3.7.</v>
      </c>
      <c r="B54" s="325" t="str">
        <f>'Приложение 1.1'!B54</f>
        <v>Камеры КСО в РУ-10 кВ ТП-54 (Замена vfcляного выключателя на вакуумный ВВ-TEL (1шт.)) гп.Никель</v>
      </c>
      <c r="C54" s="326">
        <f>'Приложение 1.1'!K54</f>
        <v>0</v>
      </c>
      <c r="D54" s="326">
        <f>'Приложение 1.1'!L54</f>
        <v>0</v>
      </c>
      <c r="E54" s="326">
        <f>'Приложение 1.1'!M54</f>
        <v>0</v>
      </c>
      <c r="F54" s="326">
        <f>'Приложение 1.1'!N54</f>
        <v>0</v>
      </c>
      <c r="G54" s="326">
        <f>'Приложение 1.1'!O54</f>
        <v>0</v>
      </c>
      <c r="H54" s="326">
        <f>'Приложение 1.1'!P54</f>
        <v>0</v>
      </c>
      <c r="I54" s="327"/>
      <c r="J54" s="327"/>
      <c r="K54" s="327"/>
      <c r="L54" s="327"/>
      <c r="M54" s="327"/>
      <c r="N54" s="327"/>
    </row>
    <row r="55" spans="1:14" ht="35.25" customHeight="1">
      <c r="A55" s="324" t="str">
        <f>'Приложение 1.1'!A55</f>
        <v>1.1.1.2.3.8.</v>
      </c>
      <c r="B55" s="325" t="str">
        <f>'Приложение 1.1'!B55</f>
        <v>Камеры КСО в РУ-10 кВ ТП-29 (Замена масляного выключателя на  вакуумный ВВ-TEL (1шт.)) гп.Никель</v>
      </c>
      <c r="C55" s="326">
        <f>'Приложение 1.1'!K55</f>
        <v>0</v>
      </c>
      <c r="D55" s="326">
        <f>'Приложение 1.1'!L55</f>
        <v>0</v>
      </c>
      <c r="E55" s="326">
        <f>'Приложение 1.1'!M55</f>
        <v>0</v>
      </c>
      <c r="F55" s="326">
        <f>'Приложение 1.1'!N55</f>
        <v>0</v>
      </c>
      <c r="G55" s="326">
        <f>'Приложение 1.1'!O55</f>
        <v>0</v>
      </c>
      <c r="H55" s="326">
        <f>'Приложение 1.1'!P55</f>
        <v>0</v>
      </c>
      <c r="I55" s="327"/>
      <c r="J55" s="327"/>
      <c r="K55" s="327"/>
      <c r="L55" s="327"/>
      <c r="M55" s="327"/>
      <c r="N55" s="327"/>
    </row>
    <row r="56" spans="1:14" ht="35.25" customHeight="1">
      <c r="A56" s="324" t="str">
        <f>'Приложение 1.1'!A56</f>
        <v>1.1.1.2.3.9.</v>
      </c>
      <c r="B56" s="325" t="str">
        <f>'Приложение 1.1'!B56</f>
        <v>Камеры КСО в РУ-10 кВ ТП-75 (Замена масляного выключателя ВМГ-10 на вакуумный ВВ-TEL (1шт.)) гп.Никель</v>
      </c>
      <c r="C56" s="326">
        <f>'Приложение 1.1'!K56</f>
        <v>0</v>
      </c>
      <c r="D56" s="326">
        <f>'Приложение 1.1'!L56</f>
        <v>0</v>
      </c>
      <c r="E56" s="326">
        <f>'Приложение 1.1'!M56</f>
        <v>0</v>
      </c>
      <c r="F56" s="326">
        <f>'Приложение 1.1'!N56</f>
        <v>0</v>
      </c>
      <c r="G56" s="326">
        <f>'Приложение 1.1'!O56</f>
        <v>0</v>
      </c>
      <c r="H56" s="326">
        <f>'Приложение 1.1'!P56</f>
        <v>0</v>
      </c>
      <c r="I56" s="327"/>
      <c r="J56" s="327"/>
      <c r="K56" s="327"/>
      <c r="L56" s="327"/>
      <c r="M56" s="327"/>
      <c r="N56" s="327"/>
    </row>
    <row r="57" spans="1:14" ht="35.25" customHeight="1">
      <c r="A57" s="324" t="str">
        <f>'Приложение 1.1'!A57</f>
        <v>1.1.1.2.3.10.</v>
      </c>
      <c r="B57" s="325" t="str">
        <f>'Приложение 1.1'!B57</f>
        <v xml:space="preserve"> ТП-75 (Замена силового трансформатора ТМ-250 на ТМГ-250 (2шт.)) п. Никель</v>
      </c>
      <c r="C57" s="326">
        <f>'Приложение 1.1'!K57</f>
        <v>0.5</v>
      </c>
      <c r="D57" s="326">
        <f>'Приложение 1.1'!L57</f>
        <v>0</v>
      </c>
      <c r="E57" s="326">
        <f>'Приложение 1.1'!M57</f>
        <v>0</v>
      </c>
      <c r="F57" s="326">
        <f>'Приложение 1.1'!N57</f>
        <v>0</v>
      </c>
      <c r="G57" s="326">
        <f>'Приложение 1.1'!O57</f>
        <v>0</v>
      </c>
      <c r="H57" s="326">
        <f>'Приложение 1.1'!P57</f>
        <v>0</v>
      </c>
      <c r="I57" s="327"/>
      <c r="J57" s="327"/>
      <c r="K57" s="327"/>
      <c r="L57" s="327"/>
      <c r="M57" s="327"/>
      <c r="N57" s="327"/>
    </row>
    <row r="58" spans="1:14" ht="35.25" customHeight="1">
      <c r="A58" s="324" t="str">
        <f>'Приложение 1.1'!A58</f>
        <v>1.1.1.2.3.11.</v>
      </c>
      <c r="B58" s="325" t="str">
        <f>'Приложение 1.1'!B58</f>
        <v>Камеры КСО в РУ-10 кВ ТП-1 (Замена масляного выключателя ВМГ-10 на вакуумный ВВ-TEL (1шт.)) г. Заполярный</v>
      </c>
      <c r="C58" s="326">
        <f>'Приложение 1.1'!K58</f>
        <v>0</v>
      </c>
      <c r="D58" s="326">
        <f>'Приложение 1.1'!L58</f>
        <v>0</v>
      </c>
      <c r="E58" s="326">
        <f>'Приложение 1.1'!M58</f>
        <v>0</v>
      </c>
      <c r="F58" s="326">
        <f>'Приложение 1.1'!N58</f>
        <v>0</v>
      </c>
      <c r="G58" s="326">
        <f>'Приложение 1.1'!O58</f>
        <v>0</v>
      </c>
      <c r="H58" s="326">
        <f>'Приложение 1.1'!P58</f>
        <v>0</v>
      </c>
      <c r="I58" s="327"/>
      <c r="J58" s="327"/>
      <c r="K58" s="327"/>
      <c r="L58" s="327"/>
      <c r="M58" s="327"/>
      <c r="N58" s="327"/>
    </row>
    <row r="59" spans="1:14" ht="35.25" customHeight="1">
      <c r="A59" s="324" t="str">
        <f>'Приложение 1.1'!A59</f>
        <v>1.1.1.2.3.2.12.</v>
      </c>
      <c r="B59" s="325" t="str">
        <f>'Приложение 1.1'!B59</f>
        <v xml:space="preserve"> ТП-1 (Замена силового трансформатора ТМ - 400 на ТМГ-400 (2шт.)) г. Заполярный</v>
      </c>
      <c r="C59" s="326">
        <f>'Приложение 1.1'!K59</f>
        <v>0.8</v>
      </c>
      <c r="D59" s="326">
        <f>'Приложение 1.1'!L59</f>
        <v>0</v>
      </c>
      <c r="E59" s="326">
        <f>'Приложение 1.1'!M59</f>
        <v>0</v>
      </c>
      <c r="F59" s="326">
        <f>'Приложение 1.1'!N59</f>
        <v>0</v>
      </c>
      <c r="G59" s="326">
        <f>'Приложение 1.1'!O59</f>
        <v>0</v>
      </c>
      <c r="H59" s="326">
        <f>'Приложение 1.1'!P59</f>
        <v>0</v>
      </c>
      <c r="I59" s="327"/>
      <c r="J59" s="327"/>
      <c r="K59" s="327"/>
      <c r="L59" s="327"/>
      <c r="M59" s="327"/>
      <c r="N59" s="327"/>
    </row>
    <row r="60" spans="1:14" ht="35.25" customHeight="1">
      <c r="A60" s="324" t="str">
        <f>'Приложение 1.1'!A60</f>
        <v>1.1.1.2.3.2.13.</v>
      </c>
      <c r="B60" s="325" t="str">
        <f>'Приложение 1.1'!B60</f>
        <v>Камеры КСО в РУ-10 кВ ТП-7 (Замена масляного выключателя ВМГ-10 на вакуумный ВВ-TEL (1шт.)) гп.Никель</v>
      </c>
      <c r="C60" s="326">
        <f>'Приложение 1.1'!K60</f>
        <v>0</v>
      </c>
      <c r="D60" s="326">
        <f>'Приложение 1.1'!L60</f>
        <v>0</v>
      </c>
      <c r="E60" s="326">
        <f>'Приложение 1.1'!M60</f>
        <v>0</v>
      </c>
      <c r="F60" s="326">
        <f>'Приложение 1.1'!N60</f>
        <v>0</v>
      </c>
      <c r="G60" s="326">
        <f>'Приложение 1.1'!O60</f>
        <v>0</v>
      </c>
      <c r="H60" s="326">
        <f>'Приложение 1.1'!P60</f>
        <v>0</v>
      </c>
      <c r="I60" s="327"/>
      <c r="J60" s="327"/>
      <c r="K60" s="327"/>
      <c r="L60" s="327"/>
      <c r="M60" s="327"/>
      <c r="N60" s="327"/>
    </row>
    <row r="61" spans="1:14" ht="35.25" customHeight="1">
      <c r="A61" s="324" t="str">
        <f>'Приложение 1.1'!A61</f>
        <v>1.1.1.2.3.2.14.</v>
      </c>
      <c r="B61" s="325" t="str">
        <f>'Приложение 1.1'!B61</f>
        <v xml:space="preserve"> ТП-7 (Замена силового трансформатора ТМ-400 на ТМГ-400 (2шт.)) г. Заполярный</v>
      </c>
      <c r="C61" s="326">
        <f>'Приложение 1.1'!K61</f>
        <v>0.8</v>
      </c>
      <c r="D61" s="326">
        <f>'Приложение 1.1'!L61</f>
        <v>0</v>
      </c>
      <c r="E61" s="326">
        <f>'Приложение 1.1'!M61</f>
        <v>0</v>
      </c>
      <c r="F61" s="326">
        <f>'Приложение 1.1'!N61</f>
        <v>0</v>
      </c>
      <c r="G61" s="326">
        <f>'Приложение 1.1'!O61</f>
        <v>0</v>
      </c>
      <c r="H61" s="326">
        <f>'Приложение 1.1'!P61</f>
        <v>0</v>
      </c>
      <c r="I61" s="327"/>
      <c r="J61" s="327"/>
      <c r="K61" s="327"/>
      <c r="L61" s="327"/>
      <c r="M61" s="327"/>
      <c r="N61" s="327"/>
    </row>
    <row r="62" spans="1:14" ht="35.25" customHeight="1">
      <c r="A62" s="324" t="str">
        <f>'Приложение 1.1'!A62</f>
        <v>1.1.1.2.3.2.15.</v>
      </c>
      <c r="B62" s="325" t="str">
        <f>'Приложение 1.1'!B62</f>
        <v xml:space="preserve"> ТП-2 (Замена силового трансформатора ТМ-400 на ТМГ-400 (1шт.)) г. Заполярный</v>
      </c>
      <c r="C62" s="326">
        <f>'Приложение 1.1'!K62</f>
        <v>0.4</v>
      </c>
      <c r="D62" s="326">
        <f>'Приложение 1.1'!L62</f>
        <v>0</v>
      </c>
      <c r="E62" s="326">
        <f>'Приложение 1.1'!M62</f>
        <v>0</v>
      </c>
      <c r="F62" s="326">
        <f>'Приложение 1.1'!N62</f>
        <v>0</v>
      </c>
      <c r="G62" s="326">
        <f>'Приложение 1.1'!O62</f>
        <v>0</v>
      </c>
      <c r="H62" s="326">
        <f>'Приложение 1.1'!P62</f>
        <v>0</v>
      </c>
      <c r="I62" s="327"/>
      <c r="J62" s="327"/>
      <c r="K62" s="327"/>
      <c r="L62" s="327"/>
      <c r="M62" s="327"/>
      <c r="N62" s="327"/>
    </row>
    <row r="63" spans="1:14" ht="35.25" customHeight="1">
      <c r="A63" s="324" t="str">
        <f>'Приложение 1.1'!A63</f>
        <v>1.1.1.2.3.2.16.</v>
      </c>
      <c r="B63" s="325" t="str">
        <f>'Приложение 1.1'!B63</f>
        <v xml:space="preserve"> ТП-3 (Замена силового трансформатора ТМ -630на ТМГ-630 (2шт.)) г. Заполярный</v>
      </c>
      <c r="C63" s="326">
        <f>'Приложение 1.1'!K63</f>
        <v>1.26</v>
      </c>
      <c r="D63" s="326">
        <f>'Приложение 1.1'!L63</f>
        <v>0</v>
      </c>
      <c r="E63" s="326">
        <f>'Приложение 1.1'!M63</f>
        <v>0</v>
      </c>
      <c r="F63" s="326">
        <f>'Приложение 1.1'!N63</f>
        <v>0</v>
      </c>
      <c r="G63" s="326">
        <f>'Приложение 1.1'!O63</f>
        <v>0</v>
      </c>
      <c r="H63" s="326">
        <f>'Приложение 1.1'!P63</f>
        <v>0</v>
      </c>
      <c r="I63" s="327"/>
      <c r="J63" s="327"/>
      <c r="K63" s="327"/>
      <c r="L63" s="327"/>
      <c r="M63" s="327"/>
      <c r="N63" s="327"/>
    </row>
    <row r="64" spans="1:14" ht="35.25" customHeight="1">
      <c r="A64" s="324" t="str">
        <f>'Приложение 1.1'!A64</f>
        <v>1.1.1.2.3.2.17.</v>
      </c>
      <c r="B64" s="325" t="str">
        <f>'Приложение 1.1'!B64</f>
        <v xml:space="preserve"> ТП-3а (Замена силового трансформатора ТМ-320 на ТМГ-400 (2шт.)) г. Заполярный</v>
      </c>
      <c r="C64" s="326">
        <f>'Приложение 1.1'!K64</f>
        <v>0.8</v>
      </c>
      <c r="D64" s="326">
        <f>'Приложение 1.1'!L64</f>
        <v>0</v>
      </c>
      <c r="E64" s="326">
        <f>'Приложение 1.1'!M64</f>
        <v>0</v>
      </c>
      <c r="F64" s="326">
        <f>'Приложение 1.1'!N64</f>
        <v>0</v>
      </c>
      <c r="G64" s="326">
        <f>'Приложение 1.1'!O64</f>
        <v>0</v>
      </c>
      <c r="H64" s="326">
        <f>'Приложение 1.1'!P64</f>
        <v>0</v>
      </c>
      <c r="I64" s="327"/>
      <c r="J64" s="327"/>
      <c r="K64" s="327"/>
      <c r="L64" s="327"/>
      <c r="M64" s="327"/>
      <c r="N64" s="327"/>
    </row>
    <row r="65" spans="1:14" ht="35.25" customHeight="1">
      <c r="A65" s="324" t="str">
        <f>'Приложение 1.1'!A65</f>
        <v>1.1.1.2.3.2.18.</v>
      </c>
      <c r="B65" s="325" t="str">
        <f>'Приложение 1.1'!B65</f>
        <v xml:space="preserve"> ТП-4 (Замена силового трансформатора ТМ-320 на ТМГ-400 (2шт.)) г. Заполярный</v>
      </c>
      <c r="C65" s="326">
        <f>'Приложение 1.1'!K65</f>
        <v>0.8</v>
      </c>
      <c r="D65" s="326">
        <f>'Приложение 1.1'!L65</f>
        <v>0</v>
      </c>
      <c r="E65" s="326">
        <f>'Приложение 1.1'!M65</f>
        <v>0</v>
      </c>
      <c r="F65" s="326">
        <f>'Приложение 1.1'!N65</f>
        <v>0</v>
      </c>
      <c r="G65" s="326">
        <f>'Приложение 1.1'!O65</f>
        <v>0</v>
      </c>
      <c r="H65" s="326">
        <f>'Приложение 1.1'!P65</f>
        <v>0</v>
      </c>
      <c r="I65" s="327"/>
      <c r="J65" s="327"/>
      <c r="K65" s="327"/>
      <c r="L65" s="327"/>
      <c r="M65" s="327"/>
      <c r="N65" s="327"/>
    </row>
    <row r="66" spans="1:14" ht="35.25" customHeight="1">
      <c r="A66" s="324" t="str">
        <f>'Приложение 1.1'!A66</f>
        <v>1.1.1.2.3.2.19.</v>
      </c>
      <c r="B66" s="325" t="str">
        <f>'Приложение 1.1'!B66</f>
        <v xml:space="preserve"> ТП-5 (Замена силового трансформатора ТМ-400 на ТМГ-400 (2шт.)) г. Заполярный</v>
      </c>
      <c r="C66" s="326">
        <f>'Приложение 1.1'!K66</f>
        <v>0</v>
      </c>
      <c r="D66" s="326">
        <f>'Приложение 1.1'!L66</f>
        <v>0</v>
      </c>
      <c r="E66" s="326">
        <f>'Приложение 1.1'!M66</f>
        <v>0.8</v>
      </c>
      <c r="F66" s="326">
        <f>'Приложение 1.1'!N66</f>
        <v>0</v>
      </c>
      <c r="G66" s="326">
        <f>'Приложение 1.1'!O66</f>
        <v>0</v>
      </c>
      <c r="H66" s="326">
        <f>'Приложение 1.1'!P66</f>
        <v>0</v>
      </c>
      <c r="I66" s="327"/>
      <c r="J66" s="327"/>
      <c r="K66" s="327"/>
      <c r="L66" s="327"/>
      <c r="M66" s="327"/>
      <c r="N66" s="327"/>
    </row>
    <row r="67" spans="1:14" ht="35.25" customHeight="1">
      <c r="A67" s="324" t="str">
        <f>'Приложение 1.1'!A67</f>
        <v>1.1.1.2.3.2.20.</v>
      </c>
      <c r="B67" s="325" t="str">
        <f>'Приложение 1.1'!B67</f>
        <v xml:space="preserve"> ТП-5а (Замена силового трансформатора ТМ-320 на ТМГ -400 (2шт.)) г. Заполярный</v>
      </c>
      <c r="C67" s="326">
        <f>'Приложение 1.1'!K67</f>
        <v>0</v>
      </c>
      <c r="D67" s="326">
        <f>'Приложение 1.1'!L67</f>
        <v>0</v>
      </c>
      <c r="E67" s="326">
        <f>'Приложение 1.1'!M67</f>
        <v>0.8</v>
      </c>
      <c r="F67" s="326">
        <f>'Приложение 1.1'!N67</f>
        <v>0</v>
      </c>
      <c r="G67" s="326">
        <f>'Приложение 1.1'!O67</f>
        <v>0</v>
      </c>
      <c r="H67" s="326">
        <f>'Приложение 1.1'!P67</f>
        <v>0</v>
      </c>
      <c r="I67" s="327"/>
      <c r="J67" s="327"/>
      <c r="K67" s="327"/>
      <c r="L67" s="327"/>
      <c r="M67" s="327"/>
      <c r="N67" s="327"/>
    </row>
    <row r="68" spans="1:14" ht="35.25" customHeight="1">
      <c r="A68" s="324" t="str">
        <f>'Приложение 1.1'!A68</f>
        <v>1.1.1.2.3.2.21.</v>
      </c>
      <c r="B68" s="325" t="str">
        <f>'Приложение 1.1'!B68</f>
        <v xml:space="preserve"> ТП-8 (Замена силового трансформатора ТМ-320 на ТМГ-400 (2шт.)) г. Заполярный</v>
      </c>
      <c r="C68" s="326">
        <f>'Приложение 1.1'!K68</f>
        <v>0</v>
      </c>
      <c r="D68" s="326">
        <f>'Приложение 1.1'!L68</f>
        <v>0</v>
      </c>
      <c r="E68" s="326">
        <f>'Приложение 1.1'!M68</f>
        <v>0.8</v>
      </c>
      <c r="F68" s="326">
        <f>'Приложение 1.1'!N68</f>
        <v>0</v>
      </c>
      <c r="G68" s="326">
        <f>'Приложение 1.1'!O68</f>
        <v>0</v>
      </c>
      <c r="H68" s="326">
        <f>'Приложение 1.1'!P68</f>
        <v>0</v>
      </c>
      <c r="I68" s="327"/>
      <c r="J68" s="327"/>
      <c r="K68" s="327"/>
      <c r="L68" s="327"/>
      <c r="M68" s="327"/>
      <c r="N68" s="327"/>
    </row>
    <row r="69" spans="1:14" ht="35.25" customHeight="1">
      <c r="A69" s="324" t="str">
        <f>'Приложение 1.1'!A69</f>
        <v>1.1.1.2.3.2.22.</v>
      </c>
      <c r="B69" s="325" t="str">
        <f>'Приложение 1.1'!B69</f>
        <v xml:space="preserve"> ТП-9 (Замена силового трансформатора ТМ-400на ТМГ-400 (2шт.)) г. Заполярный</v>
      </c>
      <c r="C69" s="326">
        <f>'Приложение 1.1'!K69</f>
        <v>0</v>
      </c>
      <c r="D69" s="326">
        <f>'Приложение 1.1'!L69</f>
        <v>0</v>
      </c>
      <c r="E69" s="326">
        <f>'Приложение 1.1'!M69</f>
        <v>0.8</v>
      </c>
      <c r="F69" s="326">
        <f>'Приложение 1.1'!N69</f>
        <v>0</v>
      </c>
      <c r="G69" s="326">
        <f>'Приложение 1.1'!O69</f>
        <v>0</v>
      </c>
      <c r="H69" s="326">
        <f>'Приложение 1.1'!P69</f>
        <v>0</v>
      </c>
      <c r="I69" s="327"/>
      <c r="J69" s="327"/>
      <c r="K69" s="327"/>
      <c r="L69" s="327"/>
      <c r="M69" s="327"/>
      <c r="N69" s="327"/>
    </row>
    <row r="70" spans="1:14" ht="35.25" customHeight="1">
      <c r="A70" s="324" t="str">
        <f>'Приложение 1.1'!A70</f>
        <v>1.1.1.2.3.2.23.</v>
      </c>
      <c r="B70" s="325" t="str">
        <f>'Приложение 1.1'!B70</f>
        <v xml:space="preserve"> ТП-10 (Замена силового трансформатора ТМ-320 на ТМГ-400 (1шт.)) г. Заполярный</v>
      </c>
      <c r="C70" s="326">
        <f>'Приложение 1.1'!K70</f>
        <v>0</v>
      </c>
      <c r="D70" s="326">
        <f>'Приложение 1.1'!L70</f>
        <v>0</v>
      </c>
      <c r="E70" s="326">
        <f>'Приложение 1.1'!M70</f>
        <v>0.4</v>
      </c>
      <c r="F70" s="326">
        <f>'Приложение 1.1'!N70</f>
        <v>0</v>
      </c>
      <c r="G70" s="326">
        <f>'Приложение 1.1'!O70</f>
        <v>0</v>
      </c>
      <c r="H70" s="326">
        <f>'Приложение 1.1'!P70</f>
        <v>0</v>
      </c>
      <c r="I70" s="327"/>
      <c r="J70" s="327"/>
      <c r="K70" s="327"/>
      <c r="L70" s="327"/>
      <c r="M70" s="327"/>
      <c r="N70" s="327"/>
    </row>
    <row r="71" spans="1:14" ht="20.25">
      <c r="A71" s="397" t="str">
        <f>'Приложение 1.1'!A71</f>
        <v>1.2</v>
      </c>
      <c r="B71" s="398" t="str">
        <f>'Приложение 1.1'!B71</f>
        <v>Создание систем противоаварийной и режимной автоматики</v>
      </c>
      <c r="C71" s="399">
        <f>'Приложение 1.1'!K71</f>
        <v>0</v>
      </c>
      <c r="D71" s="399">
        <f>'Приложение 1.1'!L71</f>
        <v>0</v>
      </c>
      <c r="E71" s="399">
        <f>'Приложение 1.1'!M71</f>
        <v>0</v>
      </c>
      <c r="F71" s="399">
        <f>'Приложение 1.1'!N71</f>
        <v>0</v>
      </c>
      <c r="G71" s="399">
        <f>'Приложение 1.1'!O71</f>
        <v>0</v>
      </c>
      <c r="H71" s="399">
        <f>'Приложение 1.1'!P71</f>
        <v>0</v>
      </c>
      <c r="I71" s="400">
        <f t="shared" ref="I71:N71" si="19">SUM(I72:I72)</f>
        <v>0</v>
      </c>
      <c r="J71" s="400">
        <f t="shared" si="19"/>
        <v>0</v>
      </c>
      <c r="K71" s="400">
        <f t="shared" si="19"/>
        <v>0</v>
      </c>
      <c r="L71" s="400">
        <f t="shared" si="19"/>
        <v>0</v>
      </c>
      <c r="M71" s="400">
        <f t="shared" si="19"/>
        <v>0</v>
      </c>
      <c r="N71" s="400">
        <f t="shared" si="19"/>
        <v>0</v>
      </c>
    </row>
    <row r="72" spans="1:14">
      <c r="A72" s="401" t="str">
        <f>'Приложение 1.1'!A72</f>
        <v>1.2.1.1</v>
      </c>
      <c r="B72" s="402" t="str">
        <f>'Приложение 1.1'!B72</f>
        <v xml:space="preserve">Объект 1  </v>
      </c>
      <c r="C72" s="403">
        <f>'Приложение 1.1'!K72</f>
        <v>0</v>
      </c>
      <c r="D72" s="403">
        <f>'Приложение 1.1'!L72</f>
        <v>0</v>
      </c>
      <c r="E72" s="403">
        <f>'Приложение 1.1'!M72</f>
        <v>0</v>
      </c>
      <c r="F72" s="403">
        <f>'Приложение 1.1'!N72</f>
        <v>0</v>
      </c>
      <c r="G72" s="403">
        <f>'Приложение 1.1'!O72</f>
        <v>0</v>
      </c>
      <c r="H72" s="403">
        <f>'Приложение 1.1'!P72</f>
        <v>0</v>
      </c>
      <c r="I72" s="404"/>
      <c r="J72" s="404"/>
      <c r="K72" s="404"/>
      <c r="L72" s="404"/>
      <c r="M72" s="404"/>
      <c r="N72" s="404"/>
    </row>
    <row r="73" spans="1:14">
      <c r="A73" s="397" t="str">
        <f>'Приложение 1.1'!A73</f>
        <v>1.3</v>
      </c>
      <c r="B73" s="398" t="str">
        <f>'Приложение 1.1'!B73</f>
        <v>Создание систем телемеханики и связи</v>
      </c>
      <c r="C73" s="399">
        <f>'Приложение 1.1'!K73</f>
        <v>0</v>
      </c>
      <c r="D73" s="399">
        <f>'Приложение 1.1'!L73</f>
        <v>0</v>
      </c>
      <c r="E73" s="399">
        <f>'Приложение 1.1'!M73</f>
        <v>0</v>
      </c>
      <c r="F73" s="399">
        <f>'Приложение 1.1'!N73</f>
        <v>0</v>
      </c>
      <c r="G73" s="399">
        <f>'Приложение 1.1'!O73</f>
        <v>0</v>
      </c>
      <c r="H73" s="399">
        <f>'Приложение 1.1'!P73</f>
        <v>0</v>
      </c>
      <c r="I73" s="400">
        <f t="shared" ref="I73:N73" si="20">SUM(I74:I74)</f>
        <v>0</v>
      </c>
      <c r="J73" s="400">
        <f t="shared" si="20"/>
        <v>0</v>
      </c>
      <c r="K73" s="400">
        <f t="shared" si="20"/>
        <v>0</v>
      </c>
      <c r="L73" s="400">
        <f t="shared" si="20"/>
        <v>0</v>
      </c>
      <c r="M73" s="400">
        <f t="shared" si="20"/>
        <v>0</v>
      </c>
      <c r="N73" s="400">
        <f t="shared" si="20"/>
        <v>0</v>
      </c>
    </row>
    <row r="74" spans="1:14">
      <c r="A74" s="401" t="str">
        <f>'Приложение 1.1'!A74</f>
        <v>1.3.1.1</v>
      </c>
      <c r="B74" s="402" t="str">
        <f>'Приложение 1.1'!B74</f>
        <v xml:space="preserve">Объект 1  </v>
      </c>
      <c r="C74" s="403">
        <f>'Приложение 1.1'!K74</f>
        <v>0</v>
      </c>
      <c r="D74" s="403">
        <f>'Приложение 1.1'!L74</f>
        <v>0</v>
      </c>
      <c r="E74" s="403">
        <f>'Приложение 1.1'!M74</f>
        <v>0</v>
      </c>
      <c r="F74" s="403">
        <f>'Приложение 1.1'!N74</f>
        <v>0</v>
      </c>
      <c r="G74" s="403">
        <f>'Приложение 1.1'!O74</f>
        <v>0</v>
      </c>
      <c r="H74" s="403">
        <f>'Приложение 1.1'!P74</f>
        <v>0</v>
      </c>
      <c r="I74" s="404"/>
      <c r="J74" s="404"/>
      <c r="K74" s="404"/>
      <c r="L74" s="404"/>
      <c r="M74" s="404"/>
      <c r="N74" s="404"/>
    </row>
    <row r="75" spans="1:14" ht="30">
      <c r="A75" s="397" t="str">
        <f>'Приложение 1.1'!A75</f>
        <v>1.4</v>
      </c>
      <c r="B75" s="398" t="str">
        <f>'Приложение 1.1'!B75</f>
        <v>Установка устройств регулирования напряжения и компенсации реактивной мощности</v>
      </c>
      <c r="C75" s="399">
        <f>'Приложение 1.1'!K75</f>
        <v>0</v>
      </c>
      <c r="D75" s="399">
        <f>'Приложение 1.1'!L75</f>
        <v>0</v>
      </c>
      <c r="E75" s="399">
        <f>'Приложение 1.1'!M75</f>
        <v>0</v>
      </c>
      <c r="F75" s="399">
        <f>'Приложение 1.1'!N75</f>
        <v>0</v>
      </c>
      <c r="G75" s="399">
        <f>'Приложение 1.1'!O75</f>
        <v>0</v>
      </c>
      <c r="H75" s="399">
        <f>'Приложение 1.1'!P75</f>
        <v>0</v>
      </c>
      <c r="I75" s="399">
        <f t="shared" ref="I75:N75" si="21">I76</f>
        <v>0</v>
      </c>
      <c r="J75" s="399">
        <f t="shared" si="21"/>
        <v>0</v>
      </c>
      <c r="K75" s="399">
        <f t="shared" si="21"/>
        <v>0</v>
      </c>
      <c r="L75" s="399">
        <f t="shared" si="21"/>
        <v>0</v>
      </c>
      <c r="M75" s="399">
        <f t="shared" si="21"/>
        <v>0</v>
      </c>
      <c r="N75" s="399">
        <f t="shared" si="21"/>
        <v>0</v>
      </c>
    </row>
    <row r="76" spans="1:14">
      <c r="A76" s="405" t="str">
        <f>'Приложение 1.1'!A76</f>
        <v>1.4.1.1</v>
      </c>
      <c r="B76" s="398" t="str">
        <f>'Приложение 1.1'!B76</f>
        <v xml:space="preserve">Объект 1  </v>
      </c>
      <c r="C76" s="399"/>
      <c r="D76" s="399"/>
      <c r="E76" s="399"/>
      <c r="F76" s="399"/>
      <c r="G76" s="399"/>
      <c r="H76" s="399"/>
      <c r="I76" s="400"/>
      <c r="J76" s="400"/>
      <c r="K76" s="400"/>
      <c r="L76" s="400"/>
      <c r="M76" s="400"/>
      <c r="N76" s="400"/>
    </row>
    <row r="77" spans="1:14">
      <c r="A77" s="397" t="str">
        <f>'Приложение 1.1'!A77</f>
        <v>1.5</v>
      </c>
      <c r="B77" s="398" t="str">
        <f>'Приложение 1.1'!B77</f>
        <v>Средства учета и контроля э/э, в т.ч.</v>
      </c>
      <c r="C77" s="399">
        <f>'Приложение 1.1'!K77</f>
        <v>0</v>
      </c>
      <c r="D77" s="399">
        <f>'Приложение 1.1'!L77</f>
        <v>0</v>
      </c>
      <c r="E77" s="399">
        <f>'Приложение 1.1'!M77</f>
        <v>0</v>
      </c>
      <c r="F77" s="399">
        <f>'Приложение 1.1'!N77</f>
        <v>0</v>
      </c>
      <c r="G77" s="399">
        <f>'Приложение 1.1'!O77</f>
        <v>0</v>
      </c>
      <c r="H77" s="399">
        <f>'Приложение 1.1'!P77</f>
        <v>0</v>
      </c>
      <c r="I77" s="400">
        <f t="shared" ref="I77:N77" si="22">SUM(I78:I78)</f>
        <v>0</v>
      </c>
      <c r="J77" s="400">
        <f t="shared" si="22"/>
        <v>0</v>
      </c>
      <c r="K77" s="400">
        <f t="shared" si="22"/>
        <v>0</v>
      </c>
      <c r="L77" s="400">
        <f t="shared" si="22"/>
        <v>0</v>
      </c>
      <c r="M77" s="400">
        <f t="shared" si="22"/>
        <v>0</v>
      </c>
      <c r="N77" s="400">
        <f t="shared" si="22"/>
        <v>0</v>
      </c>
    </row>
    <row r="78" spans="1:14" ht="25.9" customHeight="1">
      <c r="A78" s="401" t="str">
        <f>'Приложение 1.1'!A78</f>
        <v>1.5.2.1</v>
      </c>
      <c r="B78" s="402" t="str">
        <f>'Приложение 1.1'!B78</f>
        <v>Установка реклоузера взамен ПП-6 на ВЛ-10 кВ Л-3(филиал"Заполярниная горэлектросеть")</v>
      </c>
      <c r="C78" s="403"/>
      <c r="D78" s="403"/>
      <c r="E78" s="403"/>
      <c r="F78" s="403"/>
      <c r="G78" s="403"/>
      <c r="H78" s="403"/>
      <c r="I78" s="404"/>
      <c r="J78" s="404"/>
      <c r="K78" s="404"/>
      <c r="L78" s="404"/>
      <c r="M78" s="404"/>
      <c r="N78" s="404"/>
    </row>
    <row r="79" spans="1:14">
      <c r="A79" s="397" t="str">
        <f>'Приложение 1.1'!A79</f>
        <v>1.6</v>
      </c>
      <c r="B79" s="398" t="str">
        <f>'Приложение 1.1'!B79</f>
        <v>Пир для строительства будущих лет, в т.ч.</v>
      </c>
      <c r="C79" s="399">
        <f>'Приложение 1.1'!K79</f>
        <v>0</v>
      </c>
      <c r="D79" s="399">
        <f>'Приложение 1.1'!L79</f>
        <v>0</v>
      </c>
      <c r="E79" s="399">
        <f>'Приложение 1.1'!M79</f>
        <v>0</v>
      </c>
      <c r="F79" s="399">
        <f>'Приложение 1.1'!N79</f>
        <v>0</v>
      </c>
      <c r="G79" s="399">
        <f>'Приложение 1.1'!O79</f>
        <v>0</v>
      </c>
      <c r="H79" s="399">
        <f>'Приложение 1.1'!P79</f>
        <v>0</v>
      </c>
      <c r="I79" s="400">
        <f t="shared" ref="I79:N79" si="23">SUM(I80:I80)</f>
        <v>0</v>
      </c>
      <c r="J79" s="400">
        <f t="shared" si="23"/>
        <v>0</v>
      </c>
      <c r="K79" s="400">
        <f t="shared" si="23"/>
        <v>0</v>
      </c>
      <c r="L79" s="400">
        <f t="shared" si="23"/>
        <v>0</v>
      </c>
      <c r="M79" s="400">
        <f t="shared" si="23"/>
        <v>0</v>
      </c>
      <c r="N79" s="400">
        <f t="shared" si="23"/>
        <v>0</v>
      </c>
    </row>
    <row r="80" spans="1:14">
      <c r="A80" s="401" t="str">
        <f>'Приложение 1.1'!A80</f>
        <v>1.6.1.1</v>
      </c>
      <c r="B80" s="402" t="str">
        <f>'Приложение 1.1'!B80</f>
        <v xml:space="preserve">Объект 1  </v>
      </c>
      <c r="C80" s="403">
        <f>'Приложение 1.1'!K80</f>
        <v>0</v>
      </c>
      <c r="D80" s="403">
        <f>'Приложение 1.1'!L80</f>
        <v>0</v>
      </c>
      <c r="E80" s="403">
        <f>'Приложение 1.1'!M80</f>
        <v>0</v>
      </c>
      <c r="F80" s="403">
        <f>'Приложение 1.1'!N80</f>
        <v>0</v>
      </c>
      <c r="G80" s="403">
        <f>'Приложение 1.1'!O80</f>
        <v>0</v>
      </c>
      <c r="H80" s="403">
        <f>'Приложение 1.1'!P80</f>
        <v>0</v>
      </c>
      <c r="I80" s="404"/>
      <c r="J80" s="404"/>
      <c r="K80" s="404"/>
      <c r="L80" s="404"/>
      <c r="M80" s="404"/>
      <c r="N80" s="404"/>
    </row>
    <row r="81" spans="1:14" ht="20.25">
      <c r="A81" s="397" t="str">
        <f>'Приложение 1.1'!A81</f>
        <v>1.7.</v>
      </c>
      <c r="B81" s="398" t="str">
        <f>'Приложение 1.1'!B81</f>
        <v>Прочие производственные и хозяйственные объекты</v>
      </c>
      <c r="C81" s="399">
        <f>'Приложение 1.1'!K81</f>
        <v>0</v>
      </c>
      <c r="D81" s="399">
        <f>'Приложение 1.1'!L81</f>
        <v>0</v>
      </c>
      <c r="E81" s="399">
        <f>'Приложение 1.1'!M81</f>
        <v>0</v>
      </c>
      <c r="F81" s="399">
        <f>'Приложение 1.1'!N81</f>
        <v>0</v>
      </c>
      <c r="G81" s="399">
        <f>'Приложение 1.1'!O81</f>
        <v>0</v>
      </c>
      <c r="H81" s="399">
        <f>'Приложение 1.1'!P81</f>
        <v>0</v>
      </c>
      <c r="I81" s="400">
        <f t="shared" ref="I81:N81" si="24">SUM(I82,I84,I86,I88,I108,I118,I120,I122)</f>
        <v>0</v>
      </c>
      <c r="J81" s="400">
        <f t="shared" si="24"/>
        <v>0</v>
      </c>
      <c r="K81" s="400">
        <f t="shared" si="24"/>
        <v>0</v>
      </c>
      <c r="L81" s="400">
        <f t="shared" si="24"/>
        <v>0</v>
      </c>
      <c r="M81" s="400">
        <f t="shared" si="24"/>
        <v>0</v>
      </c>
      <c r="N81" s="400">
        <f t="shared" si="24"/>
        <v>0</v>
      </c>
    </row>
    <row r="82" spans="1:14">
      <c r="A82" s="401" t="str">
        <f>'Приложение 1.1'!A82</f>
        <v>1.7.1.1.</v>
      </c>
      <c r="B82" s="402" t="str">
        <f>'Приложение 1.1'!B82</f>
        <v>Здания</v>
      </c>
      <c r="C82" s="403">
        <f>'Приложение 1.1'!K82</f>
        <v>0</v>
      </c>
      <c r="D82" s="403">
        <f>'Приложение 1.1'!L82</f>
        <v>0</v>
      </c>
      <c r="E82" s="403">
        <f>'Приложение 1.1'!M82</f>
        <v>0</v>
      </c>
      <c r="F82" s="403">
        <f>'Приложение 1.1'!N82</f>
        <v>0</v>
      </c>
      <c r="G82" s="403">
        <f>'Приложение 1.1'!O82</f>
        <v>0</v>
      </c>
      <c r="H82" s="403">
        <f>'Приложение 1.1'!P82</f>
        <v>0</v>
      </c>
      <c r="I82" s="404">
        <f t="shared" ref="I82:N82" si="25">SUM(I83:I83)</f>
        <v>0</v>
      </c>
      <c r="J82" s="404">
        <f t="shared" si="25"/>
        <v>0</v>
      </c>
      <c r="K82" s="404">
        <f t="shared" si="25"/>
        <v>0</v>
      </c>
      <c r="L82" s="404">
        <f t="shared" si="25"/>
        <v>0</v>
      </c>
      <c r="M82" s="404">
        <f t="shared" si="25"/>
        <v>0</v>
      </c>
      <c r="N82" s="404">
        <f t="shared" si="25"/>
        <v>0</v>
      </c>
    </row>
    <row r="83" spans="1:14">
      <c r="A83" s="401" t="str">
        <f>'Приложение 1.1'!A83</f>
        <v>1.7.1.1.1</v>
      </c>
      <c r="B83" s="402" t="str">
        <f>'Приложение 1.1'!B83</f>
        <v xml:space="preserve">Объект 1  </v>
      </c>
      <c r="C83" s="403">
        <f>'Приложение 1.1'!K83</f>
        <v>0</v>
      </c>
      <c r="D83" s="403">
        <f>'Приложение 1.1'!L83</f>
        <v>0</v>
      </c>
      <c r="E83" s="403">
        <f>'Приложение 1.1'!M83</f>
        <v>0</v>
      </c>
      <c r="F83" s="403">
        <f>'Приложение 1.1'!N83</f>
        <v>0</v>
      </c>
      <c r="G83" s="403">
        <f>'Приложение 1.1'!O83</f>
        <v>0</v>
      </c>
      <c r="H83" s="403">
        <f>'Приложение 1.1'!P83</f>
        <v>0</v>
      </c>
      <c r="I83" s="404"/>
      <c r="J83" s="404"/>
      <c r="K83" s="404"/>
      <c r="L83" s="404"/>
      <c r="M83" s="404"/>
      <c r="N83" s="404"/>
    </row>
    <row r="84" spans="1:14">
      <c r="A84" s="401" t="str">
        <f>'Приложение 1.1'!A84</f>
        <v>1.7.2.1.</v>
      </c>
      <c r="B84" s="402" t="str">
        <f>'Приложение 1.1'!B84</f>
        <v>Сооружения (кроме электрических линий)</v>
      </c>
      <c r="C84" s="403">
        <f>'Приложение 1.1'!K84</f>
        <v>0</v>
      </c>
      <c r="D84" s="403">
        <f>'Приложение 1.1'!L84</f>
        <v>0</v>
      </c>
      <c r="E84" s="403">
        <f>'Приложение 1.1'!M84</f>
        <v>0</v>
      </c>
      <c r="F84" s="403">
        <f>'Приложение 1.1'!N84</f>
        <v>0</v>
      </c>
      <c r="G84" s="403">
        <f>'Приложение 1.1'!O84</f>
        <v>0</v>
      </c>
      <c r="H84" s="403">
        <f>'Приложение 1.1'!P84</f>
        <v>0</v>
      </c>
      <c r="I84" s="404">
        <f t="shared" ref="I84:N84" si="26">SUM(I85:I85)</f>
        <v>0</v>
      </c>
      <c r="J84" s="404">
        <f t="shared" si="26"/>
        <v>0</v>
      </c>
      <c r="K84" s="404">
        <f t="shared" si="26"/>
        <v>0</v>
      </c>
      <c r="L84" s="404">
        <f t="shared" si="26"/>
        <v>0</v>
      </c>
      <c r="M84" s="404">
        <f t="shared" si="26"/>
        <v>0</v>
      </c>
      <c r="N84" s="404">
        <f t="shared" si="26"/>
        <v>0</v>
      </c>
    </row>
    <row r="85" spans="1:14">
      <c r="A85" s="401" t="str">
        <f>'Приложение 1.1'!A85</f>
        <v>1.7.2.1.1</v>
      </c>
      <c r="B85" s="402" t="str">
        <f>'Приложение 1.1'!B85</f>
        <v xml:space="preserve">Объект 1 </v>
      </c>
      <c r="C85" s="403">
        <f>'Приложение 1.1'!K85</f>
        <v>0</v>
      </c>
      <c r="D85" s="403">
        <f>'Приложение 1.1'!L85</f>
        <v>0</v>
      </c>
      <c r="E85" s="403">
        <f>'Приложение 1.1'!M85</f>
        <v>0</v>
      </c>
      <c r="F85" s="403">
        <f>'Приложение 1.1'!N85</f>
        <v>0</v>
      </c>
      <c r="G85" s="403">
        <f>'Приложение 1.1'!O85</f>
        <v>0</v>
      </c>
      <c r="H85" s="403">
        <f>'Приложение 1.1'!P85</f>
        <v>0</v>
      </c>
      <c r="I85" s="404"/>
      <c r="J85" s="404"/>
      <c r="K85" s="404"/>
      <c r="L85" s="404"/>
      <c r="M85" s="404"/>
      <c r="N85" s="404"/>
    </row>
    <row r="86" spans="1:14">
      <c r="A86" s="401" t="str">
        <f>'Приложение 1.1'!A86</f>
        <v>1.7.3.1.</v>
      </c>
      <c r="B86" s="402" t="str">
        <f>'Приложение 1.1'!B86</f>
        <v>Земельные участки</v>
      </c>
      <c r="C86" s="403">
        <f>'Приложение 1.1'!K86</f>
        <v>0</v>
      </c>
      <c r="D86" s="403">
        <f>'Приложение 1.1'!L86</f>
        <v>0</v>
      </c>
      <c r="E86" s="403">
        <f>'Приложение 1.1'!M86</f>
        <v>0</v>
      </c>
      <c r="F86" s="403">
        <f>'Приложение 1.1'!N86</f>
        <v>0</v>
      </c>
      <c r="G86" s="403">
        <f>'Приложение 1.1'!O86</f>
        <v>0</v>
      </c>
      <c r="H86" s="403">
        <f>'Приложение 1.1'!P86</f>
        <v>0</v>
      </c>
      <c r="I86" s="404">
        <f t="shared" ref="I86:N86" si="27">SUM(I87:I87)</f>
        <v>0</v>
      </c>
      <c r="J86" s="404">
        <f t="shared" si="27"/>
        <v>0</v>
      </c>
      <c r="K86" s="404">
        <f t="shared" si="27"/>
        <v>0</v>
      </c>
      <c r="L86" s="404">
        <f t="shared" si="27"/>
        <v>0</v>
      </c>
      <c r="M86" s="404">
        <f t="shared" si="27"/>
        <v>0</v>
      </c>
      <c r="N86" s="404">
        <f t="shared" si="27"/>
        <v>0</v>
      </c>
    </row>
    <row r="87" spans="1:14">
      <c r="A87" s="401" t="str">
        <f>'Приложение 1.1'!A87</f>
        <v>1.7.3.1.1</v>
      </c>
      <c r="B87" s="402" t="str">
        <f>'Приложение 1.1'!B87</f>
        <v xml:space="preserve">Объект 1 </v>
      </c>
      <c r="C87" s="403">
        <f>'Приложение 1.1'!K87</f>
        <v>0</v>
      </c>
      <c r="D87" s="403">
        <f>'Приложение 1.1'!L87</f>
        <v>0</v>
      </c>
      <c r="E87" s="403">
        <f>'Приложение 1.1'!M87</f>
        <v>0</v>
      </c>
      <c r="F87" s="403">
        <f>'Приложение 1.1'!N87</f>
        <v>0</v>
      </c>
      <c r="G87" s="403">
        <f>'Приложение 1.1'!O87</f>
        <v>0</v>
      </c>
      <c r="H87" s="403">
        <f>'Приложение 1.1'!P87</f>
        <v>0</v>
      </c>
      <c r="I87" s="404"/>
      <c r="J87" s="404"/>
      <c r="K87" s="404"/>
      <c r="L87" s="404"/>
      <c r="M87" s="404"/>
      <c r="N87" s="404"/>
    </row>
    <row r="88" spans="1:14">
      <c r="A88" s="401" t="str">
        <f>'Приложение 1.1'!A88</f>
        <v>1.7.4.2.</v>
      </c>
      <c r="B88" s="402" t="str">
        <f>'Приложение 1.1'!B88</f>
        <v>Машины и оборудование (кроме подстанций)</v>
      </c>
      <c r="C88" s="403">
        <f>'Приложение 1.1'!K88</f>
        <v>0</v>
      </c>
      <c r="D88" s="403">
        <f>'Приложение 1.1'!L88</f>
        <v>0</v>
      </c>
      <c r="E88" s="403">
        <f>'Приложение 1.1'!M88</f>
        <v>0</v>
      </c>
      <c r="F88" s="403">
        <f>'Приложение 1.1'!N88</f>
        <v>0</v>
      </c>
      <c r="G88" s="403">
        <f>'Приложение 1.1'!O88</f>
        <v>0</v>
      </c>
      <c r="H88" s="403">
        <f>'Приложение 1.1'!P88</f>
        <v>0</v>
      </c>
      <c r="I88" s="404">
        <f t="shared" ref="I88:N88" si="28">SUM(I89:I95)</f>
        <v>0</v>
      </c>
      <c r="J88" s="404">
        <f t="shared" si="28"/>
        <v>0</v>
      </c>
      <c r="K88" s="404">
        <f t="shared" si="28"/>
        <v>0</v>
      </c>
      <c r="L88" s="404">
        <f t="shared" si="28"/>
        <v>0</v>
      </c>
      <c r="M88" s="404">
        <f t="shared" si="28"/>
        <v>0</v>
      </c>
      <c r="N88" s="404">
        <f t="shared" si="28"/>
        <v>0</v>
      </c>
    </row>
    <row r="89" spans="1:14" ht="29.25" customHeight="1">
      <c r="A89" s="401" t="str">
        <f>'Приложение 1.1'!A89</f>
        <v>1.7.4.2.1</v>
      </c>
      <c r="B89" s="402" t="str">
        <f>'Приложение 1.1'!B89</f>
        <v>Многофункциональный измеритель параметров электроустановок МЕТREL MI3102H TurotestXE 2,5 кВ  (Заполярная горэлектросеть)</v>
      </c>
      <c r="C89" s="403">
        <f>'Приложение 1.1'!K88</f>
        <v>0</v>
      </c>
      <c r="D89" s="403">
        <f>'Приложение 1.1'!L88</f>
        <v>0</v>
      </c>
      <c r="E89" s="403">
        <f>'Приложение 1.1'!M88</f>
        <v>0</v>
      </c>
      <c r="F89" s="403">
        <f>'Приложение 1.1'!N88</f>
        <v>0</v>
      </c>
      <c r="G89" s="403">
        <f>'Приложение 1.1'!O88</f>
        <v>0</v>
      </c>
      <c r="H89" s="403">
        <f>'Приложение 1.1'!P88</f>
        <v>0</v>
      </c>
      <c r="I89" s="404"/>
      <c r="J89" s="404"/>
      <c r="K89" s="404"/>
      <c r="L89" s="404"/>
      <c r="M89" s="404"/>
      <c r="N89" s="404"/>
    </row>
    <row r="90" spans="1:14" ht="18">
      <c r="A90" s="401" t="str">
        <f>'Приложение 1.1'!A90</f>
        <v>1.7.4.2.2.</v>
      </c>
      <c r="B90" s="402" t="str">
        <f>'Приложение 1.1'!B90</f>
        <v>Генератор ГЗЧ - 2500 с приемником П-900 *(поиск повреждений КЛ) )(Заполярная горэлектросеть)</v>
      </c>
      <c r="C90" s="403">
        <f>'Приложение 1.1'!K89</f>
        <v>0</v>
      </c>
      <c r="D90" s="403">
        <f>'Приложение 1.1'!L89</f>
        <v>0</v>
      </c>
      <c r="E90" s="403">
        <f>'Приложение 1.1'!M89</f>
        <v>0</v>
      </c>
      <c r="F90" s="403">
        <f>'Приложение 1.1'!N89</f>
        <v>0</v>
      </c>
      <c r="G90" s="403">
        <f>'Приложение 1.1'!O89</f>
        <v>0</v>
      </c>
      <c r="H90" s="403">
        <f>'Приложение 1.1'!P89</f>
        <v>0</v>
      </c>
      <c r="I90" s="404"/>
      <c r="J90" s="404"/>
      <c r="K90" s="404"/>
      <c r="L90" s="404"/>
      <c r="M90" s="404"/>
      <c r="N90" s="404"/>
    </row>
    <row r="91" spans="1:14" ht="34.5">
      <c r="A91" s="401" t="str">
        <f>'Приложение 1.1'!A91</f>
        <v>1.7.4.2.3</v>
      </c>
      <c r="B91" s="402" t="str">
        <f>'Приложение 1.1'!B91</f>
        <v>Комплектное испытательное устройство для проверки автоматических выключателей до 12 КА  "Сатурн - М1* (Заполярнинский РЭС)"(Заполярная горэлектросеть)</v>
      </c>
      <c r="C91" s="403">
        <f>'Приложение 1.1'!K90</f>
        <v>0</v>
      </c>
      <c r="D91" s="403">
        <f>'Приложение 1.1'!L90</f>
        <v>0</v>
      </c>
      <c r="E91" s="403">
        <f>'Приложение 1.1'!M90</f>
        <v>0</v>
      </c>
      <c r="F91" s="403">
        <f>'Приложение 1.1'!N90</f>
        <v>0</v>
      </c>
      <c r="G91" s="403">
        <f>'Приложение 1.1'!O90</f>
        <v>0</v>
      </c>
      <c r="H91" s="403">
        <f>'Приложение 1.1'!P90</f>
        <v>0</v>
      </c>
      <c r="I91" s="404"/>
      <c r="J91" s="404"/>
      <c r="K91" s="404"/>
      <c r="L91" s="404"/>
      <c r="M91" s="404"/>
      <c r="N91" s="404"/>
    </row>
    <row r="92" spans="1:14" ht="18">
      <c r="A92" s="401" t="str">
        <f>'Приложение 1.1'!A92</f>
        <v>1.7.4.2.4.</v>
      </c>
      <c r="B92" s="402" t="str">
        <f>'Приложение 1.1'!B92</f>
        <v>Аппарат испытания диэлектриков АИД-70М* (Заполярная горэлектросеть)</v>
      </c>
      <c r="C92" s="403">
        <f>'Приложение 1.1'!K91</f>
        <v>0</v>
      </c>
      <c r="D92" s="403">
        <f>'Приложение 1.1'!L91</f>
        <v>0</v>
      </c>
      <c r="E92" s="403">
        <f>'Приложение 1.1'!M91</f>
        <v>0</v>
      </c>
      <c r="F92" s="403">
        <f>'Приложение 1.1'!N91</f>
        <v>0</v>
      </c>
      <c r="G92" s="403">
        <f>'Приложение 1.1'!O91</f>
        <v>0</v>
      </c>
      <c r="H92" s="403">
        <f>'Приложение 1.1'!P91</f>
        <v>0</v>
      </c>
      <c r="I92" s="404"/>
      <c r="J92" s="404"/>
      <c r="K92" s="404"/>
      <c r="L92" s="404"/>
      <c r="M92" s="404"/>
      <c r="N92" s="404"/>
    </row>
    <row r="93" spans="1:14" ht="26.25">
      <c r="A93" s="401" t="str">
        <f>'Приложение 1.1'!A93</f>
        <v>1.7.4.2.5.</v>
      </c>
      <c r="B93" s="402" t="str">
        <f>'Приложение 1.1'!B93</f>
        <v>ВИТОК (с комбинировонным питанием)-омметр**или ПТФ-1** (Заполярная горэлектросеть)</v>
      </c>
      <c r="C93" s="403">
        <f>'Приложение 1.1'!K92</f>
        <v>0</v>
      </c>
      <c r="D93" s="403">
        <f>'Приложение 1.1'!L92</f>
        <v>0</v>
      </c>
      <c r="E93" s="403">
        <f>'Приложение 1.1'!M92</f>
        <v>0</v>
      </c>
      <c r="F93" s="403">
        <f>'Приложение 1.1'!N92</f>
        <v>0</v>
      </c>
      <c r="G93" s="403">
        <f>'Приложение 1.1'!O92</f>
        <v>0</v>
      </c>
      <c r="H93" s="403">
        <f>'Приложение 1.1'!P92</f>
        <v>0</v>
      </c>
      <c r="I93" s="404"/>
      <c r="J93" s="404"/>
      <c r="K93" s="404"/>
      <c r="L93" s="404"/>
      <c r="M93" s="404"/>
      <c r="N93" s="404"/>
    </row>
    <row r="94" spans="1:14" ht="18">
      <c r="A94" s="401" t="str">
        <f>'Приложение 1.1'!A94</f>
        <v>1.7.4.2.6.</v>
      </c>
      <c r="B94" s="402" t="str">
        <f>'Приложение 1.1'!B94</f>
        <v>Испытательный комплекс РЕТОМ-21** (Заполярная горэлектросеть)</v>
      </c>
      <c r="C94" s="403">
        <f>'Приложение 1.1'!K93</f>
        <v>0</v>
      </c>
      <c r="D94" s="403">
        <f>'Приложение 1.1'!L93</f>
        <v>0</v>
      </c>
      <c r="E94" s="403">
        <f>'Приложение 1.1'!M93</f>
        <v>0</v>
      </c>
      <c r="F94" s="403">
        <f>'Приложение 1.1'!N93</f>
        <v>0</v>
      </c>
      <c r="G94" s="403">
        <f>'Приложение 1.1'!O93</f>
        <v>0</v>
      </c>
      <c r="H94" s="403">
        <f>'Приложение 1.1'!P93</f>
        <v>0</v>
      </c>
      <c r="I94" s="404"/>
      <c r="J94" s="404"/>
      <c r="K94" s="404"/>
      <c r="L94" s="404"/>
      <c r="M94" s="404"/>
      <c r="N94" s="404"/>
    </row>
    <row r="95" spans="1:14" ht="26.25">
      <c r="A95" s="401" t="str">
        <f>'Приложение 1.1'!A95</f>
        <v>1.7.4.2.7.</v>
      </c>
      <c r="B95" s="402" t="str">
        <f>'Приложение 1.1'!B95</f>
        <v>Прибор для измерения электрической прочности изоляции силовых в/в кабелей АИД-70М* (Заполярная горэлектросеть)</v>
      </c>
      <c r="C95" s="403">
        <f>'Приложение 1.1'!K94</f>
        <v>0</v>
      </c>
      <c r="D95" s="403">
        <f>'Приложение 1.1'!L94</f>
        <v>0</v>
      </c>
      <c r="E95" s="403">
        <f>'Приложение 1.1'!M94</f>
        <v>0</v>
      </c>
      <c r="F95" s="403">
        <f>'Приложение 1.1'!N94</f>
        <v>0</v>
      </c>
      <c r="G95" s="403">
        <f>'Приложение 1.1'!O94</f>
        <v>0</v>
      </c>
      <c r="H95" s="403">
        <f>'Приложение 1.1'!P94</f>
        <v>0</v>
      </c>
      <c r="I95" s="404"/>
      <c r="J95" s="404"/>
      <c r="K95" s="404"/>
      <c r="L95" s="404"/>
      <c r="M95" s="404"/>
      <c r="N95" s="404"/>
    </row>
    <row r="96" spans="1:14" ht="18">
      <c r="A96" s="401" t="str">
        <f>'Приложение 1.1'!A96</f>
        <v>1.7.4.2.8.</v>
      </c>
      <c r="B96" s="402" t="str">
        <f>'Приложение 1.1'!B96</f>
        <v>Станок трубогибочный ТМ-76 (ИВ-3429) (Ковдорская электросеть)</v>
      </c>
      <c r="C96" s="403">
        <f>'Приложение 1.1'!K95</f>
        <v>0</v>
      </c>
      <c r="D96" s="403">
        <f>'Приложение 1.1'!L95</f>
        <v>0</v>
      </c>
      <c r="E96" s="403">
        <f>'Приложение 1.1'!M95</f>
        <v>0</v>
      </c>
      <c r="F96" s="403">
        <f>'Приложение 1.1'!N95</f>
        <v>0</v>
      </c>
      <c r="G96" s="403">
        <f>'Приложение 1.1'!O95</f>
        <v>0</v>
      </c>
      <c r="H96" s="403">
        <f>'Приложение 1.1'!P95</f>
        <v>0</v>
      </c>
      <c r="I96" s="404"/>
      <c r="J96" s="404"/>
      <c r="K96" s="404"/>
      <c r="L96" s="404"/>
      <c r="M96" s="404"/>
      <c r="N96" s="404"/>
    </row>
    <row r="97" spans="1:14" ht="18">
      <c r="A97" s="401" t="str">
        <f>'Приложение 1.1'!A97</f>
        <v>1.7.4.2.9.</v>
      </c>
      <c r="B97" s="402" t="str">
        <f>'Приложение 1.1'!B97</f>
        <v>Станок сверлильный СН-16 (Ковдорская электросеть)</v>
      </c>
      <c r="C97" s="403">
        <f>'Приложение 1.1'!K96</f>
        <v>0</v>
      </c>
      <c r="D97" s="403">
        <f>'Приложение 1.1'!L96</f>
        <v>0</v>
      </c>
      <c r="E97" s="403">
        <f>'Приложение 1.1'!M96</f>
        <v>0</v>
      </c>
      <c r="F97" s="403">
        <f>'Приложение 1.1'!N96</f>
        <v>0</v>
      </c>
      <c r="G97" s="403">
        <f>'Приложение 1.1'!O96</f>
        <v>0</v>
      </c>
      <c r="H97" s="403">
        <f>'Приложение 1.1'!P96</f>
        <v>0</v>
      </c>
      <c r="I97" s="404"/>
      <c r="J97" s="404"/>
      <c r="K97" s="404"/>
      <c r="L97" s="404"/>
      <c r="M97" s="404"/>
      <c r="N97" s="404"/>
    </row>
    <row r="98" spans="1:14" ht="18">
      <c r="A98" s="401" t="str">
        <f>'Приложение 1.1'!A98</f>
        <v>1.7.4.2.10.</v>
      </c>
      <c r="B98" s="402" t="str">
        <f>'Приложение 1.1'!B98</f>
        <v>Бетонорез для резки асфальта, бетона, металла (Ковдорская электросеть)</v>
      </c>
      <c r="C98" s="403">
        <f>'Приложение 1.1'!K97</f>
        <v>0</v>
      </c>
      <c r="D98" s="403">
        <f>'Приложение 1.1'!L97</f>
        <v>0</v>
      </c>
      <c r="E98" s="403">
        <f>'Приложение 1.1'!M97</f>
        <v>0</v>
      </c>
      <c r="F98" s="403">
        <f>'Приложение 1.1'!N97</f>
        <v>0</v>
      </c>
      <c r="G98" s="403">
        <f>'Приложение 1.1'!O97</f>
        <v>0</v>
      </c>
      <c r="H98" s="403">
        <f>'Приложение 1.1'!P97</f>
        <v>0</v>
      </c>
      <c r="I98" s="404"/>
      <c r="J98" s="404"/>
      <c r="K98" s="404"/>
      <c r="L98" s="404"/>
      <c r="M98" s="404"/>
      <c r="N98" s="404"/>
    </row>
    <row r="99" spans="1:14" ht="18">
      <c r="A99" s="401" t="str">
        <f>'Приложение 1.1'!A99</f>
        <v>1.7.4.2.11.</v>
      </c>
      <c r="B99" s="402" t="str">
        <f>'Приложение 1.1'!B99</f>
        <v>Канатный тельфер CD Q-1т. Н-6 м (Ковдорская электросеть)</v>
      </c>
      <c r="C99" s="403">
        <f>'Приложение 1.1'!K98</f>
        <v>0</v>
      </c>
      <c r="D99" s="403">
        <f>'Приложение 1.1'!L98</f>
        <v>0</v>
      </c>
      <c r="E99" s="403">
        <f>'Приложение 1.1'!M98</f>
        <v>0</v>
      </c>
      <c r="F99" s="403">
        <f>'Приложение 1.1'!N98</f>
        <v>0</v>
      </c>
      <c r="G99" s="403">
        <f>'Приложение 1.1'!O98</f>
        <v>0</v>
      </c>
      <c r="H99" s="403">
        <f>'Приложение 1.1'!P98</f>
        <v>0</v>
      </c>
      <c r="I99" s="404"/>
      <c r="J99" s="404"/>
      <c r="K99" s="404"/>
      <c r="L99" s="404"/>
      <c r="M99" s="404"/>
      <c r="N99" s="404"/>
    </row>
    <row r="100" spans="1:14" ht="18">
      <c r="A100" s="401" t="str">
        <f>'Приложение 1.1'!A100</f>
        <v>1.7.4.2.12.</v>
      </c>
      <c r="B100" s="402" t="str">
        <f>'Приложение 1.1'!B100</f>
        <v>Оборудование для мойки автомобилей  (Ковдорская электросеть)</v>
      </c>
      <c r="C100" s="403">
        <f>'Приложение 1.1'!K99</f>
        <v>0</v>
      </c>
      <c r="D100" s="403">
        <f>'Приложение 1.1'!L99</f>
        <v>0</v>
      </c>
      <c r="E100" s="403">
        <f>'Приложение 1.1'!M99</f>
        <v>0</v>
      </c>
      <c r="F100" s="403">
        <f>'Приложение 1.1'!N99</f>
        <v>0</v>
      </c>
      <c r="G100" s="403">
        <f>'Приложение 1.1'!O99</f>
        <v>0</v>
      </c>
      <c r="H100" s="403">
        <f>'Приложение 1.1'!P99</f>
        <v>0</v>
      </c>
      <c r="I100" s="404"/>
      <c r="J100" s="404"/>
      <c r="K100" s="404"/>
      <c r="L100" s="404"/>
      <c r="M100" s="404"/>
      <c r="N100" s="404"/>
    </row>
    <row r="101" spans="1:14" ht="18">
      <c r="A101" s="401" t="str">
        <f>'Приложение 1.1'!A101</f>
        <v>1.7.4.2.13.</v>
      </c>
      <c r="B101" s="402" t="str">
        <f>'Приложение 1.1'!B101</f>
        <v xml:space="preserve"> УП-7 установка прожигающая  (Ковдорская электросеть)</v>
      </c>
      <c r="C101" s="403">
        <f>'Приложение 1.1'!K100</f>
        <v>0</v>
      </c>
      <c r="D101" s="403">
        <f>'Приложение 1.1'!L100</f>
        <v>0</v>
      </c>
      <c r="E101" s="403">
        <f>'Приложение 1.1'!M100</f>
        <v>0</v>
      </c>
      <c r="F101" s="403">
        <f>'Приложение 1.1'!N100</f>
        <v>0</v>
      </c>
      <c r="G101" s="403">
        <f>'Приложение 1.1'!O100</f>
        <v>0</v>
      </c>
      <c r="H101" s="403">
        <f>'Приложение 1.1'!P100</f>
        <v>0</v>
      </c>
      <c r="I101" s="404"/>
      <c r="J101" s="404"/>
      <c r="K101" s="404"/>
      <c r="L101" s="404"/>
      <c r="M101" s="404"/>
      <c r="N101" s="404"/>
    </row>
    <row r="102" spans="1:14" ht="18">
      <c r="A102" s="401" t="str">
        <f>'Приложение 1.1'!A102</f>
        <v>1.7.4.2.14.</v>
      </c>
      <c r="B102" s="402" t="str">
        <f>'Приложение 1.1'!B102</f>
        <v>Комплект поиска повреждений КЛ 6-10 кВ  (Ковдорская электросеть)</v>
      </c>
      <c r="C102" s="403">
        <f>'Приложение 1.1'!K101</f>
        <v>0</v>
      </c>
      <c r="D102" s="403">
        <f>'Приложение 1.1'!L101</f>
        <v>0</v>
      </c>
      <c r="E102" s="403">
        <f>'Приложение 1.1'!M101</f>
        <v>0</v>
      </c>
      <c r="F102" s="403">
        <f>'Приложение 1.1'!N101</f>
        <v>0</v>
      </c>
      <c r="G102" s="403">
        <f>'Приложение 1.1'!O101</f>
        <v>0</v>
      </c>
      <c r="H102" s="403">
        <f>'Приложение 1.1'!P101</f>
        <v>0</v>
      </c>
      <c r="I102" s="404"/>
      <c r="J102" s="404"/>
      <c r="K102" s="404"/>
      <c r="L102" s="404"/>
      <c r="M102" s="404"/>
      <c r="N102" s="404"/>
    </row>
    <row r="103" spans="1:14" ht="18">
      <c r="A103" s="401" t="str">
        <f>'Приложение 1.1'!A103</f>
        <v>1.7.4.2.15.</v>
      </c>
      <c r="B103" s="402" t="str">
        <f>'Приложение 1.1'!B103</f>
        <v>Установка  испытания  средств  защиты  СВС-50(Ковдорская электросеть)</v>
      </c>
      <c r="C103" s="403">
        <f>'Приложение 1.1'!K102</f>
        <v>0</v>
      </c>
      <c r="D103" s="403">
        <f>'Приложение 1.1'!L102</f>
        <v>0</v>
      </c>
      <c r="E103" s="403">
        <f>'Приложение 1.1'!M102</f>
        <v>0</v>
      </c>
      <c r="F103" s="403">
        <f>'Приложение 1.1'!N102</f>
        <v>0</v>
      </c>
      <c r="G103" s="403">
        <f>'Приложение 1.1'!O102</f>
        <v>0</v>
      </c>
      <c r="H103" s="403">
        <f>'Приложение 1.1'!P102</f>
        <v>0</v>
      </c>
      <c r="I103" s="404"/>
      <c r="J103" s="404"/>
      <c r="K103" s="404"/>
      <c r="L103" s="404"/>
      <c r="M103" s="404"/>
      <c r="N103" s="404"/>
    </row>
    <row r="104" spans="1:14" ht="26.25">
      <c r="A104" s="401" t="str">
        <f>'Приложение 1.1'!A104</f>
        <v>1.7.4.2.16</v>
      </c>
      <c r="B104" s="402" t="str">
        <f>'Приложение 1.1'!B104</f>
        <v>Оборудование высоковольтных  испытаний  КЛ  6-10 кВ  АИД-70 М ( филиал"Ковдорская электросеть")</v>
      </c>
      <c r="C104" s="403">
        <f>'Приложение 1.1'!K103</f>
        <v>0</v>
      </c>
      <c r="D104" s="403">
        <f>'Приложение 1.1'!L103</f>
        <v>0</v>
      </c>
      <c r="E104" s="403">
        <f>'Приложение 1.1'!M103</f>
        <v>0</v>
      </c>
      <c r="F104" s="403">
        <f>'Приложение 1.1'!N103</f>
        <v>0</v>
      </c>
      <c r="G104" s="403">
        <f>'Приложение 1.1'!O103</f>
        <v>0</v>
      </c>
      <c r="H104" s="403">
        <f>'Приложение 1.1'!P103</f>
        <v>0</v>
      </c>
      <c r="I104" s="404"/>
      <c r="J104" s="404"/>
      <c r="K104" s="404"/>
      <c r="L104" s="404"/>
      <c r="M104" s="404"/>
      <c r="N104" s="404"/>
    </row>
    <row r="105" spans="1:14" ht="37.15" customHeight="1">
      <c r="A105" s="401" t="str">
        <f>'Приложение 1.1'!A105</f>
        <v>1.7.4.2.17.</v>
      </c>
      <c r="B105" s="402" t="str">
        <f>'Приложение 1.1'!B105</f>
        <v>Оборудование  по  выявлению  и  поиску  повреждений  КЛ  6-10 кВ SFX  SURGEFLEX  40/32 P(филиал "Ковдорская электросеть")</v>
      </c>
      <c r="C105" s="403">
        <f>'Приложение 1.1'!K104</f>
        <v>0</v>
      </c>
      <c r="D105" s="403">
        <f>'Приложение 1.1'!L104</f>
        <v>0</v>
      </c>
      <c r="E105" s="403">
        <f>'Приложение 1.1'!M104</f>
        <v>0</v>
      </c>
      <c r="F105" s="403">
        <f>'Приложение 1.1'!N104</f>
        <v>0</v>
      </c>
      <c r="G105" s="403">
        <f>'Приложение 1.1'!O104</f>
        <v>0</v>
      </c>
      <c r="H105" s="403">
        <f>'Приложение 1.1'!P104</f>
        <v>0</v>
      </c>
      <c r="I105" s="404"/>
      <c r="J105" s="404"/>
      <c r="K105" s="404"/>
      <c r="L105" s="404"/>
      <c r="M105" s="404"/>
      <c r="N105" s="404"/>
    </row>
    <row r="106" spans="1:14" ht="31.9" customHeight="1">
      <c r="A106" s="401" t="str">
        <f>'Приложение 1.1'!A106</f>
        <v>1.7.4.2.18.</v>
      </c>
      <c r="B106" s="402" t="str">
        <f>'Приложение 1.1'!B106</f>
        <v>Оборудование  для  точной  локализации  повреждений  КЛ Digifone  акустический  приёмник и SWG  генератор  ударны  волн (филиал "Ковдорская электросеть")</v>
      </c>
      <c r="C106" s="403">
        <f>'Приложение 1.1'!K105</f>
        <v>0</v>
      </c>
      <c r="D106" s="403">
        <f>'Приложение 1.1'!L105</f>
        <v>0</v>
      </c>
      <c r="E106" s="403">
        <f>'Приложение 1.1'!M105</f>
        <v>0</v>
      </c>
      <c r="F106" s="403">
        <f>'Приложение 1.1'!N105</f>
        <v>0</v>
      </c>
      <c r="G106" s="403">
        <f>'Приложение 1.1'!O105</f>
        <v>0</v>
      </c>
      <c r="H106" s="403">
        <f>'Приложение 1.1'!P105</f>
        <v>0</v>
      </c>
      <c r="I106" s="404"/>
      <c r="J106" s="404"/>
      <c r="K106" s="404"/>
      <c r="L106" s="404"/>
      <c r="M106" s="404"/>
      <c r="N106" s="404"/>
    </row>
    <row r="107" spans="1:14" ht="21.6" customHeight="1">
      <c r="A107" s="401" t="str">
        <f>'Приложение 1.1'!A107</f>
        <v>1.7.4.2.19.</v>
      </c>
      <c r="B107" s="402" t="str">
        <f>'Приложение 1.1'!B107</f>
        <v>Прибор энергетика многофункциональный портативный Энергомер-СЕ602((филиал "Ковдорская электросеть")</v>
      </c>
      <c r="C107" s="403">
        <f>'Приложение 1.1'!K106</f>
        <v>0</v>
      </c>
      <c r="D107" s="403">
        <f>'Приложение 1.1'!L106</f>
        <v>0</v>
      </c>
      <c r="E107" s="403">
        <f>'Приложение 1.1'!M106</f>
        <v>0</v>
      </c>
      <c r="F107" s="403">
        <f>'Приложение 1.1'!N106</f>
        <v>0</v>
      </c>
      <c r="G107" s="403">
        <f>'Приложение 1.1'!O106</f>
        <v>0</v>
      </c>
      <c r="H107" s="403">
        <f>'Приложение 1.1'!P106</f>
        <v>0</v>
      </c>
      <c r="I107" s="404"/>
      <c r="J107" s="404"/>
      <c r="K107" s="404"/>
      <c r="L107" s="404"/>
      <c r="M107" s="404"/>
      <c r="N107" s="404"/>
    </row>
    <row r="108" spans="1:14">
      <c r="A108" s="401" t="str">
        <f>'Приложение 1.1'!A108</f>
        <v>1.7.5.</v>
      </c>
      <c r="B108" s="402" t="str">
        <f>'Приложение 1.1'!B108</f>
        <v>Транспортные средства</v>
      </c>
      <c r="C108" s="403">
        <f>'Приложение 1.1'!K108</f>
        <v>0</v>
      </c>
      <c r="D108" s="403">
        <f>'Приложение 1.1'!L108</f>
        <v>0</v>
      </c>
      <c r="E108" s="403">
        <f>'Приложение 1.1'!M108</f>
        <v>0</v>
      </c>
      <c r="F108" s="403">
        <f>'Приложение 1.1'!N108</f>
        <v>0</v>
      </c>
      <c r="G108" s="403">
        <f>'Приложение 1.1'!O108</f>
        <v>0</v>
      </c>
      <c r="H108" s="403">
        <f>'Приложение 1.1'!P108</f>
        <v>0</v>
      </c>
      <c r="I108" s="404">
        <f t="shared" ref="I108:N108" si="29">SUM(I109:I113)</f>
        <v>0</v>
      </c>
      <c r="J108" s="404">
        <f t="shared" si="29"/>
        <v>0</v>
      </c>
      <c r="K108" s="404">
        <f t="shared" si="29"/>
        <v>0</v>
      </c>
      <c r="L108" s="404">
        <f t="shared" si="29"/>
        <v>0</v>
      </c>
      <c r="M108" s="404">
        <f t="shared" si="29"/>
        <v>0</v>
      </c>
      <c r="N108" s="404">
        <f t="shared" si="29"/>
        <v>0</v>
      </c>
    </row>
    <row r="109" spans="1:14" ht="18">
      <c r="A109" s="401" t="str">
        <f>'Приложение 1.1'!A109</f>
        <v>1.7.5.2.1</v>
      </c>
      <c r="B109" s="402" t="str">
        <f>'Приложение 1.1'!B109</f>
        <v>Автомобиль ГАЗ "Волга"(Заполярниная горэлектросеть)</v>
      </c>
      <c r="C109" s="403">
        <f>'Приложение 1.1'!K108</f>
        <v>0</v>
      </c>
      <c r="D109" s="403">
        <f>'Приложение 1.1'!L108</f>
        <v>0</v>
      </c>
      <c r="E109" s="403">
        <f>'Приложение 1.1'!M108</f>
        <v>0</v>
      </c>
      <c r="F109" s="403">
        <f>'Приложение 1.1'!N108</f>
        <v>0</v>
      </c>
      <c r="G109" s="403">
        <f>'Приложение 1.1'!O108</f>
        <v>0</v>
      </c>
      <c r="H109" s="403">
        <f>'Приложение 1.1'!P108</f>
        <v>0</v>
      </c>
      <c r="I109" s="404"/>
      <c r="J109" s="404"/>
      <c r="K109" s="404"/>
      <c r="L109" s="404"/>
      <c r="M109" s="404"/>
      <c r="N109" s="404"/>
    </row>
    <row r="110" spans="1:14" ht="18.600000000000001" customHeight="1">
      <c r="A110" s="401" t="str">
        <f>'Приложение 1.1'!A110</f>
        <v>1.7.5.2.2</v>
      </c>
      <c r="B110" s="402" t="str">
        <f>'Приложение 1.1'!B110</f>
        <v xml:space="preserve">Автомобиль УАЗ 39094, УАЗ 33303(Заполярная  горэлектросеть)                 </v>
      </c>
      <c r="C110" s="403">
        <f>'Приложение 1.1'!K109</f>
        <v>0</v>
      </c>
      <c r="D110" s="403">
        <f>'Приложение 1.1'!L109</f>
        <v>0</v>
      </c>
      <c r="E110" s="403">
        <f>'Приложение 1.1'!M109</f>
        <v>0</v>
      </c>
      <c r="F110" s="403">
        <f>'Приложение 1.1'!N109</f>
        <v>0</v>
      </c>
      <c r="G110" s="403">
        <f>'Приложение 1.1'!O109</f>
        <v>0</v>
      </c>
      <c r="H110" s="403">
        <f>'Приложение 1.1'!P109</f>
        <v>0</v>
      </c>
      <c r="I110" s="404"/>
      <c r="J110" s="404"/>
      <c r="K110" s="404"/>
      <c r="L110" s="404"/>
      <c r="M110" s="404"/>
      <c r="N110" s="404"/>
    </row>
    <row r="111" spans="1:14" ht="22.9" customHeight="1">
      <c r="A111" s="401" t="str">
        <f>'Приложение 1.1'!A111</f>
        <v>1.4.5.2.3.</v>
      </c>
      <c r="B111" s="402" t="str">
        <f>'Приложение 1.1'!B111</f>
        <v>Автомобиль УАЗ Hunter мет.кузов (Заполярная горэлектросеть)</v>
      </c>
      <c r="C111" s="403">
        <f>'Приложение 1.1'!K110</f>
        <v>0</v>
      </c>
      <c r="D111" s="403">
        <f>'Приложение 1.1'!L110</f>
        <v>0</v>
      </c>
      <c r="E111" s="403">
        <f>'Приложение 1.1'!M110</f>
        <v>0</v>
      </c>
      <c r="F111" s="403">
        <f>'Приложение 1.1'!N110</f>
        <v>0</v>
      </c>
      <c r="G111" s="403">
        <f>'Приложение 1.1'!O110</f>
        <v>0</v>
      </c>
      <c r="H111" s="403">
        <f>'Приложение 1.1'!P110</f>
        <v>0</v>
      </c>
      <c r="I111" s="404"/>
      <c r="J111" s="404"/>
      <c r="K111" s="404"/>
      <c r="L111" s="404"/>
      <c r="M111" s="404"/>
      <c r="N111" s="404"/>
    </row>
    <row r="112" spans="1:14" ht="21.75" customHeight="1">
      <c r="A112" s="401" t="str">
        <f>'Приложение 1.1'!A112</f>
        <v>1.7.5.2.4</v>
      </c>
      <c r="B112" s="402" t="str">
        <f>'Приложение 1.1'!B112</f>
        <v>Передвижная лаборатория высоковольтных испытаний ЛВИ-3Г((Заполярная горэлектросеть))</v>
      </c>
      <c r="C112" s="403">
        <f>'Приложение 1.1'!K111</f>
        <v>0</v>
      </c>
      <c r="D112" s="403">
        <f>'Приложение 1.1'!L111</f>
        <v>0</v>
      </c>
      <c r="E112" s="403">
        <f>'Приложение 1.1'!M111</f>
        <v>0</v>
      </c>
      <c r="F112" s="403">
        <f>'Приложение 1.1'!N111</f>
        <v>0</v>
      </c>
      <c r="G112" s="403">
        <f>'Приложение 1.1'!O111</f>
        <v>0</v>
      </c>
      <c r="H112" s="403">
        <f>'Приложение 1.1'!P111</f>
        <v>0</v>
      </c>
      <c r="I112" s="404"/>
      <c r="J112" s="404"/>
      <c r="K112" s="404"/>
      <c r="L112" s="404"/>
      <c r="M112" s="404"/>
      <c r="N112" s="404"/>
    </row>
    <row r="113" spans="1:14" ht="18">
      <c r="A113" s="401" t="str">
        <f>'Приложение 1.1'!A113</f>
        <v>1.7.5.2.5</v>
      </c>
      <c r="B113" s="402" t="str">
        <f>'Приложение 1.1'!B113</f>
        <v>Экскаватор-погрузчик (Заполярная горэлектросеть)</v>
      </c>
      <c r="C113" s="403">
        <f>'Приложение 1.1'!K112</f>
        <v>0</v>
      </c>
      <c r="D113" s="403">
        <f>'Приложение 1.1'!L112</f>
        <v>0</v>
      </c>
      <c r="E113" s="403">
        <f>'Приложение 1.1'!M112</f>
        <v>0</v>
      </c>
      <c r="F113" s="403">
        <f>'Приложение 1.1'!N112</f>
        <v>0</v>
      </c>
      <c r="G113" s="403">
        <f>'Приложение 1.1'!O112</f>
        <v>0</v>
      </c>
      <c r="H113" s="403">
        <f>'Приложение 1.1'!P112</f>
        <v>0</v>
      </c>
      <c r="I113" s="404"/>
      <c r="J113" s="404"/>
      <c r="K113" s="404"/>
      <c r="L113" s="404"/>
      <c r="M113" s="404"/>
      <c r="N113" s="404"/>
    </row>
    <row r="114" spans="1:14">
      <c r="A114" s="401" t="str">
        <f>'Приложение 1.1'!A114</f>
        <v>1.7.5.2.6.</v>
      </c>
      <c r="B114" s="402" t="str">
        <f>'Приложение 1.1'!B114</f>
        <v>ГАЗ-31105 (Ковдорсая электросеть)</v>
      </c>
      <c r="C114" s="403">
        <f>'Приложение 1.1'!K113</f>
        <v>0</v>
      </c>
      <c r="D114" s="403">
        <f>'Приложение 1.1'!L113</f>
        <v>0</v>
      </c>
      <c r="E114" s="403">
        <f>'Приложение 1.1'!M113</f>
        <v>0</v>
      </c>
      <c r="F114" s="403">
        <f>'Приложение 1.1'!N113</f>
        <v>0</v>
      </c>
      <c r="G114" s="403">
        <f>'Приложение 1.1'!O113</f>
        <v>0</v>
      </c>
      <c r="H114" s="403">
        <f>'Приложение 1.1'!P113</f>
        <v>0</v>
      </c>
      <c r="I114" s="404"/>
      <c r="J114" s="404"/>
      <c r="K114" s="404"/>
      <c r="L114" s="404"/>
      <c r="M114" s="404"/>
      <c r="N114" s="404"/>
    </row>
    <row r="115" spans="1:14">
      <c r="A115" s="401" t="str">
        <f>'Приложение 1.1'!A115</f>
        <v>1.7.5.2.7.</v>
      </c>
      <c r="B115" s="402" t="str">
        <f>'Приложение 1.1'!B115</f>
        <v>УАЗ-3909 (3962) (Ковдорская  электросеть)</v>
      </c>
      <c r="C115" s="403">
        <f>'Приложение 1.1'!K114</f>
        <v>0</v>
      </c>
      <c r="D115" s="403">
        <f>'Приложение 1.1'!L114</f>
        <v>0</v>
      </c>
      <c r="E115" s="403">
        <f>'Приложение 1.1'!M114</f>
        <v>0</v>
      </c>
      <c r="F115" s="403">
        <f>'Приложение 1.1'!N114</f>
        <v>0</v>
      </c>
      <c r="G115" s="403">
        <f>'Приложение 1.1'!O114</f>
        <v>0</v>
      </c>
      <c r="H115" s="403">
        <f>'Приложение 1.1'!P114</f>
        <v>0</v>
      </c>
      <c r="I115" s="404"/>
      <c r="J115" s="404"/>
      <c r="K115" s="404"/>
      <c r="L115" s="404"/>
      <c r="M115" s="404"/>
      <c r="N115" s="404"/>
    </row>
    <row r="116" spans="1:14" ht="18">
      <c r="A116" s="401" t="str">
        <f>'Приложение 1.1'!A116</f>
        <v>1.7.5.2.8.</v>
      </c>
      <c r="B116" s="402" t="str">
        <f>'Приложение 1.1'!B116</f>
        <v>Автогидроподъемник АП-18 ГАЗ (Ковдорская электросеть)</v>
      </c>
      <c r="C116" s="403">
        <f>'Приложение 1.1'!K115</f>
        <v>0</v>
      </c>
      <c r="D116" s="403">
        <f>'Приложение 1.1'!L115</f>
        <v>0</v>
      </c>
      <c r="E116" s="403">
        <f>'Приложение 1.1'!M115</f>
        <v>0</v>
      </c>
      <c r="F116" s="403">
        <f>'Приложение 1.1'!N115</f>
        <v>0</v>
      </c>
      <c r="G116" s="403">
        <f>'Приложение 1.1'!O115</f>
        <v>0</v>
      </c>
      <c r="H116" s="403">
        <f>'Приложение 1.1'!P115</f>
        <v>0</v>
      </c>
      <c r="I116" s="404"/>
      <c r="J116" s="404"/>
      <c r="K116" s="404"/>
      <c r="L116" s="404"/>
      <c r="M116" s="404"/>
      <c r="N116" s="404"/>
    </row>
    <row r="117" spans="1:14">
      <c r="A117" s="401" t="str">
        <f>'Приложение 1.1'!A117</f>
        <v>1.7.5.2.9.</v>
      </c>
      <c r="B117" s="402" t="str">
        <f>'Приложение 1.1'!B117</f>
        <v>Экскаватор погрузчик (Ковдорская электросеть)</v>
      </c>
      <c r="C117" s="403">
        <f>'Приложение 1.1'!K116</f>
        <v>0</v>
      </c>
      <c r="D117" s="403">
        <f>'Приложение 1.1'!L116</f>
        <v>0</v>
      </c>
      <c r="E117" s="403">
        <f>'Приложение 1.1'!M116</f>
        <v>0</v>
      </c>
      <c r="F117" s="403">
        <f>'Приложение 1.1'!N116</f>
        <v>0</v>
      </c>
      <c r="G117" s="403">
        <f>'Приложение 1.1'!O116</f>
        <v>0</v>
      </c>
      <c r="H117" s="403">
        <f>'Приложение 1.1'!P116</f>
        <v>0</v>
      </c>
      <c r="I117" s="404"/>
      <c r="J117" s="404"/>
      <c r="K117" s="404"/>
      <c r="L117" s="404"/>
      <c r="M117" s="404"/>
      <c r="N117" s="404"/>
    </row>
    <row r="118" spans="1:14">
      <c r="A118" s="401" t="str">
        <f>'Приложение 1.1'!A118</f>
        <v>1.7.6</v>
      </c>
      <c r="B118" s="402" t="str">
        <f>'Приложение 1.1'!B118</f>
        <v>Инвентарь</v>
      </c>
      <c r="C118" s="403">
        <f>'Приложение 1.1'!K118</f>
        <v>0</v>
      </c>
      <c r="D118" s="403">
        <f>'Приложение 1.1'!L118</f>
        <v>0</v>
      </c>
      <c r="E118" s="403">
        <f>'Приложение 1.1'!M118</f>
        <v>0</v>
      </c>
      <c r="F118" s="403">
        <f>'Приложение 1.1'!N118</f>
        <v>0</v>
      </c>
      <c r="G118" s="403">
        <f>'Приложение 1.1'!O118</f>
        <v>0</v>
      </c>
      <c r="H118" s="403">
        <f>'Приложение 1.1'!P118</f>
        <v>0</v>
      </c>
      <c r="I118" s="404">
        <f t="shared" ref="I118:N118" si="30">SUM(I119:I119)</f>
        <v>0</v>
      </c>
      <c r="J118" s="404">
        <f t="shared" si="30"/>
        <v>0</v>
      </c>
      <c r="K118" s="404">
        <f t="shared" si="30"/>
        <v>0</v>
      </c>
      <c r="L118" s="404">
        <f t="shared" si="30"/>
        <v>0</v>
      </c>
      <c r="M118" s="404">
        <f t="shared" si="30"/>
        <v>0</v>
      </c>
      <c r="N118" s="404">
        <f t="shared" si="30"/>
        <v>0</v>
      </c>
    </row>
    <row r="119" spans="1:14">
      <c r="A119" s="401" t="str">
        <f>'Приложение 1.1'!A119</f>
        <v>1.7.6.1.1</v>
      </c>
      <c r="B119" s="402" t="str">
        <f>'Приложение 1.1'!B119</f>
        <v xml:space="preserve">Объект 1  </v>
      </c>
      <c r="C119" s="403">
        <f>'Приложение 1.1'!K119</f>
        <v>0</v>
      </c>
      <c r="D119" s="403">
        <f>'Приложение 1.1'!L119</f>
        <v>0</v>
      </c>
      <c r="E119" s="403">
        <f>'Приложение 1.1'!M119</f>
        <v>0</v>
      </c>
      <c r="F119" s="403">
        <f>'Приложение 1.1'!N119</f>
        <v>0</v>
      </c>
      <c r="G119" s="403">
        <f>'Приложение 1.1'!O119</f>
        <v>0</v>
      </c>
      <c r="H119" s="403">
        <f>'Приложение 1.1'!P119</f>
        <v>0</v>
      </c>
      <c r="I119" s="404"/>
      <c r="J119" s="404"/>
      <c r="K119" s="404"/>
      <c r="L119" s="404"/>
      <c r="M119" s="404"/>
      <c r="N119" s="404"/>
    </row>
    <row r="120" spans="1:14">
      <c r="A120" s="401" t="str">
        <f>'Приложение 1.1'!A120</f>
        <v>1.7.7</v>
      </c>
      <c r="B120" s="402" t="str">
        <f>'Приложение 1.1'!B120</f>
        <v>Прочие основные средства</v>
      </c>
      <c r="C120" s="403">
        <f>'Приложение 1.1'!K120</f>
        <v>0</v>
      </c>
      <c r="D120" s="403">
        <f>'Приложение 1.1'!L120</f>
        <v>0</v>
      </c>
      <c r="E120" s="403">
        <f>'Приложение 1.1'!M120</f>
        <v>0</v>
      </c>
      <c r="F120" s="403">
        <f>'Приложение 1.1'!N120</f>
        <v>0</v>
      </c>
      <c r="G120" s="403">
        <f>'Приложение 1.1'!O120</f>
        <v>0</v>
      </c>
      <c r="H120" s="403">
        <f>'Приложение 1.1'!P120</f>
        <v>0</v>
      </c>
      <c r="I120" s="404">
        <f t="shared" ref="I120:N120" si="31">SUM(I121:I121)</f>
        <v>0</v>
      </c>
      <c r="J120" s="404">
        <f t="shared" si="31"/>
        <v>0</v>
      </c>
      <c r="K120" s="404">
        <f t="shared" si="31"/>
        <v>0</v>
      </c>
      <c r="L120" s="404">
        <f t="shared" si="31"/>
        <v>0</v>
      </c>
      <c r="M120" s="404">
        <f t="shared" si="31"/>
        <v>0</v>
      </c>
      <c r="N120" s="404">
        <f t="shared" si="31"/>
        <v>0</v>
      </c>
    </row>
    <row r="121" spans="1:14">
      <c r="A121" s="401" t="str">
        <f>'Приложение 1.1'!A121</f>
        <v>1.7.7.1.1</v>
      </c>
      <c r="B121" s="402" t="str">
        <f>'Приложение 1.1'!B121</f>
        <v xml:space="preserve">Объект 1 </v>
      </c>
      <c r="C121" s="403">
        <f>'Приложение 1.1'!K121</f>
        <v>0</v>
      </c>
      <c r="D121" s="403">
        <f>'Приложение 1.1'!L121</f>
        <v>0</v>
      </c>
      <c r="E121" s="403">
        <f>'Приложение 1.1'!M121</f>
        <v>0</v>
      </c>
      <c r="F121" s="403">
        <f>'Приложение 1.1'!N121</f>
        <v>0</v>
      </c>
      <c r="G121" s="403">
        <f>'Приложение 1.1'!O121</f>
        <v>0</v>
      </c>
      <c r="H121" s="403">
        <f>'Приложение 1.1'!P121</f>
        <v>0</v>
      </c>
      <c r="I121" s="404"/>
      <c r="J121" s="404"/>
      <c r="K121" s="404"/>
      <c r="L121" s="404"/>
      <c r="M121" s="404"/>
      <c r="N121" s="404"/>
    </row>
    <row r="122" spans="1:14">
      <c r="A122" s="401" t="str">
        <f>'Приложение 1.1'!A122</f>
        <v>1.7.8</v>
      </c>
      <c r="B122" s="402" t="str">
        <f>'Приложение 1.1'!B122</f>
        <v>Пир для строительства будущих лет</v>
      </c>
      <c r="C122" s="403">
        <f>'Приложение 1.1'!K122</f>
        <v>0</v>
      </c>
      <c r="D122" s="403">
        <f>'Приложение 1.1'!L122</f>
        <v>0</v>
      </c>
      <c r="E122" s="403">
        <f>'Приложение 1.1'!M122</f>
        <v>0</v>
      </c>
      <c r="F122" s="403">
        <f>'Приложение 1.1'!N122</f>
        <v>0</v>
      </c>
      <c r="G122" s="403">
        <f>'Приложение 1.1'!O122</f>
        <v>0</v>
      </c>
      <c r="H122" s="403">
        <f>'Приложение 1.1'!P122</f>
        <v>0</v>
      </c>
      <c r="I122" s="404">
        <f t="shared" ref="I122:N122" si="32">SUM(I123:I123)</f>
        <v>0</v>
      </c>
      <c r="J122" s="404">
        <f t="shared" si="32"/>
        <v>0</v>
      </c>
      <c r="K122" s="404">
        <f t="shared" si="32"/>
        <v>0</v>
      </c>
      <c r="L122" s="404">
        <f t="shared" si="32"/>
        <v>0</v>
      </c>
      <c r="M122" s="404">
        <f t="shared" si="32"/>
        <v>0</v>
      </c>
      <c r="N122" s="404">
        <f t="shared" si="32"/>
        <v>0</v>
      </c>
    </row>
    <row r="123" spans="1:14">
      <c r="A123" s="401" t="str">
        <f>'Приложение 1.1'!A123</f>
        <v>1.7.8.1.1</v>
      </c>
      <c r="B123" s="402" t="str">
        <f>'Приложение 1.1'!B123</f>
        <v xml:space="preserve">Объект 1  </v>
      </c>
      <c r="C123" s="403">
        <f>'Приложение 1.1'!K123</f>
        <v>0</v>
      </c>
      <c r="D123" s="403">
        <f>'Приложение 1.1'!L123</f>
        <v>0</v>
      </c>
      <c r="E123" s="403">
        <f>'Приложение 1.1'!M123</f>
        <v>0</v>
      </c>
      <c r="F123" s="403">
        <f>'Приложение 1.1'!N123</f>
        <v>0</v>
      </c>
      <c r="G123" s="403">
        <f>'Приложение 1.1'!O123</f>
        <v>0</v>
      </c>
      <c r="H123" s="403">
        <f>'Приложение 1.1'!P123</f>
        <v>0</v>
      </c>
      <c r="I123" s="404"/>
      <c r="J123" s="404"/>
      <c r="K123" s="404"/>
      <c r="L123" s="404"/>
      <c r="M123" s="404"/>
      <c r="N123" s="404"/>
    </row>
    <row r="124" spans="1:14">
      <c r="A124" s="397" t="str">
        <f>'Приложение 1.1'!A124</f>
        <v>1.8</v>
      </c>
      <c r="B124" s="398" t="str">
        <f>'Приложение 1.1'!B124</f>
        <v>Оборудование, не входящее в сметы строек</v>
      </c>
      <c r="C124" s="399">
        <f>'Приложение 1.1'!K124</f>
        <v>0</v>
      </c>
      <c r="D124" s="399">
        <f>'Приложение 1.1'!L124</f>
        <v>0</v>
      </c>
      <c r="E124" s="399">
        <f>'Приложение 1.1'!M124</f>
        <v>0</v>
      </c>
      <c r="F124" s="399">
        <f>'Приложение 1.1'!N124</f>
        <v>0</v>
      </c>
      <c r="G124" s="399">
        <f>'Приложение 1.1'!O124</f>
        <v>0</v>
      </c>
      <c r="H124" s="399">
        <f>'Приложение 1.1'!P124</f>
        <v>0</v>
      </c>
      <c r="I124" s="400">
        <f t="shared" ref="I124:N124" si="33">SUM(I125:I125)</f>
        <v>0</v>
      </c>
      <c r="J124" s="400">
        <f t="shared" si="33"/>
        <v>0</v>
      </c>
      <c r="K124" s="400">
        <f t="shared" si="33"/>
        <v>0</v>
      </c>
      <c r="L124" s="400">
        <f t="shared" si="33"/>
        <v>0</v>
      </c>
      <c r="M124" s="400">
        <f t="shared" si="33"/>
        <v>0</v>
      </c>
      <c r="N124" s="400">
        <f t="shared" si="33"/>
        <v>0</v>
      </c>
    </row>
    <row r="125" spans="1:14">
      <c r="A125" s="401" t="str">
        <f>'Приложение 1.1'!A125</f>
        <v>1.8.1.1</v>
      </c>
      <c r="B125" s="402" t="str">
        <f>'Приложение 1.1'!B125</f>
        <v xml:space="preserve">Объект 1 </v>
      </c>
      <c r="C125" s="403">
        <f>'Приложение 1.1'!K125</f>
        <v>0</v>
      </c>
      <c r="D125" s="403">
        <f>'Приложение 1.1'!L125</f>
        <v>0</v>
      </c>
      <c r="E125" s="403">
        <f>'Приложение 1.1'!M125</f>
        <v>0</v>
      </c>
      <c r="F125" s="403">
        <f>'Приложение 1.1'!N125</f>
        <v>0</v>
      </c>
      <c r="G125" s="403">
        <f>'Приложение 1.1'!O125</f>
        <v>0</v>
      </c>
      <c r="H125" s="403">
        <f>'Приложение 1.1'!P125</f>
        <v>0</v>
      </c>
      <c r="I125" s="404"/>
      <c r="J125" s="404"/>
      <c r="K125" s="404"/>
      <c r="L125" s="404"/>
      <c r="M125" s="404"/>
      <c r="N125" s="404"/>
    </row>
    <row r="126" spans="1:14">
      <c r="A126" s="397">
        <f>'Приложение 1.1'!A126</f>
        <v>2</v>
      </c>
      <c r="B126" s="406" t="str">
        <f>'Приложение 1.1'!B126</f>
        <v>Новое строительство, в т.ч.</v>
      </c>
      <c r="C126" s="407">
        <f>'Приложение 1.1'!K126</f>
        <v>0</v>
      </c>
      <c r="D126" s="407">
        <f>'Приложение 1.1'!L126</f>
        <v>0.7</v>
      </c>
      <c r="E126" s="407">
        <f>'Приложение 1.1'!M126</f>
        <v>0.25</v>
      </c>
      <c r="F126" s="407">
        <f>'Приложение 1.1'!N126</f>
        <v>0.94</v>
      </c>
      <c r="G126" s="407">
        <f>'Приложение 1.1'!O126</f>
        <v>0</v>
      </c>
      <c r="H126" s="407">
        <f>'Приложение 1.1'!P126</f>
        <v>0.94</v>
      </c>
      <c r="I126" s="400">
        <f t="shared" ref="I126:N126" si="34">SUM(I127,I157,I159,I161,I163,I165,I167,I184,I186,I188,I190)</f>
        <v>0</v>
      </c>
      <c r="J126" s="400">
        <f t="shared" si="34"/>
        <v>0</v>
      </c>
      <c r="K126" s="400">
        <f t="shared" si="34"/>
        <v>0</v>
      </c>
      <c r="L126" s="400">
        <f t="shared" si="34"/>
        <v>0</v>
      </c>
      <c r="M126" s="400">
        <f t="shared" si="34"/>
        <v>0</v>
      </c>
      <c r="N126" s="400">
        <f t="shared" si="34"/>
        <v>0</v>
      </c>
    </row>
    <row r="127" spans="1:14" ht="20.25">
      <c r="A127" s="397" t="str">
        <f>'Приложение 1.1'!A127</f>
        <v>2.1</v>
      </c>
      <c r="B127" s="398" t="str">
        <f>'Приложение 1.1'!B127</f>
        <v>Энергосбережение и повышение энергитической эффективности, в т.ч.</v>
      </c>
      <c r="C127" s="399">
        <f>'Приложение 1.1'!K127</f>
        <v>0</v>
      </c>
      <c r="D127" s="399">
        <f>'Приложение 1.1'!L127</f>
        <v>0.7</v>
      </c>
      <c r="E127" s="399">
        <f>'Приложение 1.1'!M127</f>
        <v>0.25</v>
      </c>
      <c r="F127" s="399">
        <f>'Приложение 1.1'!N127</f>
        <v>0.94</v>
      </c>
      <c r="G127" s="399">
        <f>'Приложение 1.1'!O127</f>
        <v>0</v>
      </c>
      <c r="H127" s="399">
        <f>'Приложение 1.1'!P127</f>
        <v>0.94</v>
      </c>
      <c r="I127" s="400">
        <f t="shared" ref="I127:N127" si="35">SUM(I128)</f>
        <v>0</v>
      </c>
      <c r="J127" s="400">
        <f t="shared" si="35"/>
        <v>0</v>
      </c>
      <c r="K127" s="400">
        <f t="shared" si="35"/>
        <v>0</v>
      </c>
      <c r="L127" s="400">
        <f t="shared" si="35"/>
        <v>0</v>
      </c>
      <c r="M127" s="400">
        <f t="shared" si="35"/>
        <v>0</v>
      </c>
      <c r="N127" s="400">
        <f t="shared" si="35"/>
        <v>0</v>
      </c>
    </row>
    <row r="128" spans="1:14">
      <c r="A128" s="397" t="str">
        <f>'Приложение 1.1'!A128</f>
        <v>2.1.1</v>
      </c>
      <c r="B128" s="398" t="str">
        <f>'Приложение 1.1'!B128</f>
        <v>Электросетевые объекты, в т.ч.</v>
      </c>
      <c r="C128" s="399">
        <f>'Приложение 1.1'!K128</f>
        <v>0</v>
      </c>
      <c r="D128" s="399">
        <f>'Приложение 1.1'!L128</f>
        <v>0.7</v>
      </c>
      <c r="E128" s="399">
        <f>'Приложение 1.1'!M128</f>
        <v>0.25</v>
      </c>
      <c r="F128" s="399">
        <f>'Приложение 1.1'!N128</f>
        <v>0.94</v>
      </c>
      <c r="G128" s="399">
        <f>'Приложение 1.1'!O128</f>
        <v>0</v>
      </c>
      <c r="H128" s="399">
        <f>'Приложение 1.1'!P128</f>
        <v>0.94</v>
      </c>
      <c r="I128" s="400">
        <f t="shared" ref="I128:N128" si="36">SUM(I129,I150)</f>
        <v>0</v>
      </c>
      <c r="J128" s="400">
        <f t="shared" si="36"/>
        <v>0</v>
      </c>
      <c r="K128" s="400">
        <f t="shared" si="36"/>
        <v>0</v>
      </c>
      <c r="L128" s="400">
        <f t="shared" si="36"/>
        <v>0</v>
      </c>
      <c r="M128" s="400">
        <f t="shared" si="36"/>
        <v>0</v>
      </c>
      <c r="N128" s="400">
        <f t="shared" si="36"/>
        <v>0</v>
      </c>
    </row>
    <row r="129" spans="1:14">
      <c r="A129" s="397" t="str">
        <f>'Приложение 1.1'!A129</f>
        <v>2.1.1.1</v>
      </c>
      <c r="B129" s="398" t="str">
        <f>'Приложение 1.1'!B129</f>
        <v>Электрические линии, в т.ч.</v>
      </c>
      <c r="C129" s="399">
        <f>'Приложение 1.1'!K129</f>
        <v>0</v>
      </c>
      <c r="D129" s="399">
        <f>'Приложение 1.1'!L129</f>
        <v>0.7</v>
      </c>
      <c r="E129" s="399">
        <f>'Приложение 1.1'!M129</f>
        <v>0</v>
      </c>
      <c r="F129" s="399">
        <f>'Приложение 1.1'!N129</f>
        <v>0.94</v>
      </c>
      <c r="G129" s="399">
        <f>'Приложение 1.1'!O129</f>
        <v>0</v>
      </c>
      <c r="H129" s="399">
        <f>'Приложение 1.1'!P129</f>
        <v>0.94</v>
      </c>
      <c r="I129" s="400">
        <f t="shared" ref="I129:N129" si="37">SUM(I130,I141)</f>
        <v>0</v>
      </c>
      <c r="J129" s="400">
        <f t="shared" si="37"/>
        <v>0</v>
      </c>
      <c r="K129" s="400">
        <f t="shared" si="37"/>
        <v>0</v>
      </c>
      <c r="L129" s="400">
        <f t="shared" si="37"/>
        <v>0</v>
      </c>
      <c r="M129" s="400">
        <f t="shared" si="37"/>
        <v>0</v>
      </c>
      <c r="N129" s="400">
        <f t="shared" si="37"/>
        <v>0</v>
      </c>
    </row>
    <row r="130" spans="1:14">
      <c r="A130" s="397" t="str">
        <f>'Приложение 1.1'!A130</f>
        <v>2.1.1.1.1</v>
      </c>
      <c r="B130" s="398" t="str">
        <f>'Приложение 1.1'!B130</f>
        <v>воздушные линии, в т.ч.</v>
      </c>
      <c r="C130" s="399">
        <f>'Приложение 1.1'!K130</f>
        <v>0</v>
      </c>
      <c r="D130" s="399">
        <f>'Приложение 1.1'!L130</f>
        <v>0.7</v>
      </c>
      <c r="E130" s="399">
        <f>'Приложение 1.1'!M130</f>
        <v>0</v>
      </c>
      <c r="F130" s="399">
        <f>'Приложение 1.1'!N130</f>
        <v>0.94</v>
      </c>
      <c r="G130" s="399">
        <f>'Приложение 1.1'!O130</f>
        <v>0</v>
      </c>
      <c r="H130" s="399">
        <f>'Приложение 1.1'!P130</f>
        <v>0.94</v>
      </c>
      <c r="I130" s="400">
        <f t="shared" ref="I130:N130" si="38">SUM(I131,I133,I135,I139)</f>
        <v>0</v>
      </c>
      <c r="J130" s="400">
        <f t="shared" si="38"/>
        <v>0</v>
      </c>
      <c r="K130" s="400">
        <f t="shared" si="38"/>
        <v>0</v>
      </c>
      <c r="L130" s="400">
        <f t="shared" si="38"/>
        <v>0</v>
      </c>
      <c r="M130" s="400">
        <f t="shared" si="38"/>
        <v>0</v>
      </c>
      <c r="N130" s="400">
        <f t="shared" si="38"/>
        <v>0</v>
      </c>
    </row>
    <row r="131" spans="1:14">
      <c r="A131" s="401" t="str">
        <f>'Приложение 1.1'!A131</f>
        <v>2.1.1.1.1.1</v>
      </c>
      <c r="B131" s="402" t="str">
        <f>'Приложение 1.1'!B131</f>
        <v>ВЛЭП 110-220 кВ (ВН)</v>
      </c>
      <c r="C131" s="403">
        <f>'Приложение 1.1'!K131</f>
        <v>0</v>
      </c>
      <c r="D131" s="403">
        <f>'Приложение 1.1'!L131</f>
        <v>0</v>
      </c>
      <c r="E131" s="403">
        <f>'Приложение 1.1'!M131</f>
        <v>0</v>
      </c>
      <c r="F131" s="403">
        <f>'Приложение 1.1'!N131</f>
        <v>0</v>
      </c>
      <c r="G131" s="403">
        <f>'Приложение 1.1'!O131</f>
        <v>0</v>
      </c>
      <c r="H131" s="403">
        <f>'Приложение 1.1'!P131</f>
        <v>0</v>
      </c>
      <c r="I131" s="404">
        <f t="shared" ref="I131:N131" si="39">SUM(I132:I132)</f>
        <v>0</v>
      </c>
      <c r="J131" s="404">
        <f t="shared" si="39"/>
        <v>0</v>
      </c>
      <c r="K131" s="404">
        <f t="shared" si="39"/>
        <v>0</v>
      </c>
      <c r="L131" s="404">
        <f t="shared" si="39"/>
        <v>0</v>
      </c>
      <c r="M131" s="404">
        <f t="shared" si="39"/>
        <v>0</v>
      </c>
      <c r="N131" s="404">
        <f t="shared" si="39"/>
        <v>0</v>
      </c>
    </row>
    <row r="132" spans="1:14">
      <c r="A132" s="401" t="str">
        <f>'Приложение 1.1'!A132</f>
        <v>2.1.1.1.1.1.1.1</v>
      </c>
      <c r="B132" s="402" t="str">
        <f>'Приложение 1.1'!B132</f>
        <v xml:space="preserve">Объект 1 </v>
      </c>
      <c r="C132" s="403">
        <f>'Приложение 1.1'!K132</f>
        <v>0</v>
      </c>
      <c r="D132" s="403">
        <f>'Приложение 1.1'!L132</f>
        <v>0</v>
      </c>
      <c r="E132" s="403">
        <f>'Приложение 1.1'!M132</f>
        <v>0</v>
      </c>
      <c r="F132" s="403">
        <f>'Приложение 1.1'!N132</f>
        <v>0</v>
      </c>
      <c r="G132" s="403">
        <f>'Приложение 1.1'!O132</f>
        <v>0</v>
      </c>
      <c r="H132" s="403">
        <f>'Приложение 1.1'!P132</f>
        <v>0</v>
      </c>
      <c r="I132" s="404"/>
      <c r="J132" s="404"/>
      <c r="K132" s="404"/>
      <c r="L132" s="404"/>
      <c r="M132" s="404"/>
      <c r="N132" s="404"/>
    </row>
    <row r="133" spans="1:14">
      <c r="A133" s="401" t="str">
        <f>'Приложение 1.1'!A133</f>
        <v>2.1.1.1.1.2</v>
      </c>
      <c r="B133" s="402" t="str">
        <f>'Приложение 1.1'!B133</f>
        <v>ВЛЭП 35 кВ (СН1)</v>
      </c>
      <c r="C133" s="403">
        <f>'Приложение 1.1'!K133</f>
        <v>0</v>
      </c>
      <c r="D133" s="403">
        <f>'Приложение 1.1'!L133</f>
        <v>0</v>
      </c>
      <c r="E133" s="403">
        <f>'Приложение 1.1'!M133</f>
        <v>0</v>
      </c>
      <c r="F133" s="403">
        <f>'Приложение 1.1'!N133</f>
        <v>0</v>
      </c>
      <c r="G133" s="403">
        <f>'Приложение 1.1'!O133</f>
        <v>0</v>
      </c>
      <c r="H133" s="403">
        <f>'Приложение 1.1'!P133</f>
        <v>0</v>
      </c>
      <c r="I133" s="404">
        <f t="shared" ref="I133:N133" si="40">SUM(I134:I134)</f>
        <v>0</v>
      </c>
      <c r="J133" s="404">
        <f t="shared" si="40"/>
        <v>0</v>
      </c>
      <c r="K133" s="404">
        <f t="shared" si="40"/>
        <v>0</v>
      </c>
      <c r="L133" s="404">
        <f t="shared" si="40"/>
        <v>0</v>
      </c>
      <c r="M133" s="404">
        <f t="shared" si="40"/>
        <v>0</v>
      </c>
      <c r="N133" s="404">
        <f t="shared" si="40"/>
        <v>0</v>
      </c>
    </row>
    <row r="134" spans="1:14">
      <c r="A134" s="401" t="str">
        <f>'Приложение 1.1'!A134</f>
        <v>2.1.1.1.1.2.1.1</v>
      </c>
      <c r="B134" s="402" t="str">
        <f>'Приложение 1.1'!B134</f>
        <v xml:space="preserve">Объект 1 </v>
      </c>
      <c r="C134" s="403">
        <f>'Приложение 1.1'!K134</f>
        <v>0</v>
      </c>
      <c r="D134" s="403">
        <f>'Приложение 1.1'!L134</f>
        <v>0</v>
      </c>
      <c r="E134" s="403">
        <f>'Приложение 1.1'!M134</f>
        <v>0</v>
      </c>
      <c r="F134" s="403">
        <f>'Приложение 1.1'!N134</f>
        <v>0</v>
      </c>
      <c r="G134" s="403">
        <f>'Приложение 1.1'!O134</f>
        <v>0</v>
      </c>
      <c r="H134" s="403">
        <f>'Приложение 1.1'!P134</f>
        <v>0</v>
      </c>
      <c r="I134" s="404"/>
      <c r="J134" s="404"/>
      <c r="K134" s="404"/>
      <c r="L134" s="404"/>
      <c r="M134" s="404"/>
      <c r="N134" s="404"/>
    </row>
    <row r="135" spans="1:14">
      <c r="A135" s="401" t="str">
        <f>'Приложение 1.1'!A135</f>
        <v>2.1.1.1.1.3</v>
      </c>
      <c r="B135" s="402" t="str">
        <f>'Приложение 1.1'!B135</f>
        <v>ВЛЭП 1-20 кВ (СН2)</v>
      </c>
      <c r="C135" s="403">
        <f>'Приложение 1.1'!K135</f>
        <v>0</v>
      </c>
      <c r="D135" s="403">
        <f>'Приложение 1.1'!L135</f>
        <v>0.7</v>
      </c>
      <c r="E135" s="403">
        <f>'Приложение 1.1'!M135</f>
        <v>0</v>
      </c>
      <c r="F135" s="403">
        <f>'Приложение 1.1'!N135</f>
        <v>0.94</v>
      </c>
      <c r="G135" s="403">
        <f>'Приложение 1.1'!O135</f>
        <v>0</v>
      </c>
      <c r="H135" s="403">
        <f>'Приложение 1.1'!P135</f>
        <v>0.94</v>
      </c>
      <c r="I135" s="404">
        <f t="shared" ref="I135:N135" si="41">SUM(I136:I138)</f>
        <v>0</v>
      </c>
      <c r="J135" s="404">
        <f t="shared" si="41"/>
        <v>0</v>
      </c>
      <c r="K135" s="404">
        <f t="shared" si="41"/>
        <v>0</v>
      </c>
      <c r="L135" s="404">
        <f t="shared" si="41"/>
        <v>0</v>
      </c>
      <c r="M135" s="404">
        <f t="shared" si="41"/>
        <v>0</v>
      </c>
      <c r="N135" s="404">
        <f t="shared" si="41"/>
        <v>0</v>
      </c>
    </row>
    <row r="136" spans="1:14" ht="34.5">
      <c r="A136" s="401" t="str">
        <f>'Приложение 1.1'!A136</f>
        <v>2.1.1.1.1.3.2.1</v>
      </c>
      <c r="B136" s="402" t="str">
        <f>'Приложение 1.1'!B136</f>
        <v>Строительство кабельной линии 10 кВ от РП-1 до ТП-65.Прокладка кабельной линии 10 кВ с заменой ячейки  на ТП-65 (Заполярная горэлектросеть).</v>
      </c>
      <c r="C136" s="403">
        <f>'Приложение 1.1'!K136</f>
        <v>0</v>
      </c>
      <c r="D136" s="403">
        <f>'Приложение 1.1'!L136</f>
        <v>0.7</v>
      </c>
      <c r="E136" s="403">
        <f>'Приложение 1.1'!M136</f>
        <v>0</v>
      </c>
      <c r="F136" s="403">
        <f>'Приложение 1.1'!N136</f>
        <v>0</v>
      </c>
      <c r="G136" s="403">
        <f>'Приложение 1.1'!O136</f>
        <v>0</v>
      </c>
      <c r="H136" s="403">
        <f>'Приложение 1.1'!P136</f>
        <v>0</v>
      </c>
      <c r="I136" s="404"/>
      <c r="J136" s="404"/>
      <c r="K136" s="404"/>
      <c r="L136" s="404"/>
      <c r="M136" s="404"/>
      <c r="N136" s="404"/>
    </row>
    <row r="137" spans="1:14" ht="21" customHeight="1">
      <c r="A137" s="401" t="str">
        <f>'Приложение 1.1'!A137</f>
        <v>2.1.1.1.1.3.2.2</v>
      </c>
      <c r="B137" s="402" t="str">
        <f>'Приложение 1.1'!B137</f>
        <v>Строительство кабельной линии 10 кВ от РП-2 до РП-1. Прокладка параллельной  кабельной линии 10 кВ.(Заполярная горэлектросеть).</v>
      </c>
      <c r="C137" s="403">
        <f>'Приложение 1.1'!K137</f>
        <v>0</v>
      </c>
      <c r="D137" s="403">
        <f>'Приложение 1.1'!L137</f>
        <v>0</v>
      </c>
      <c r="E137" s="403">
        <f>'Приложение 1.1'!M137</f>
        <v>0</v>
      </c>
      <c r="F137" s="403">
        <f>'Приложение 1.1'!N137</f>
        <v>0.94</v>
      </c>
      <c r="G137" s="403">
        <f>'Приложение 1.1'!O137</f>
        <v>0</v>
      </c>
      <c r="H137" s="403">
        <f>'Приложение 1.1'!P137</f>
        <v>0</v>
      </c>
      <c r="I137" s="404"/>
      <c r="J137" s="404"/>
      <c r="K137" s="404"/>
      <c r="L137" s="404"/>
      <c r="M137" s="404"/>
      <c r="N137" s="404"/>
    </row>
    <row r="138" spans="1:14" ht="19.5" customHeight="1">
      <c r="A138" s="401" t="str">
        <f>'Приложение 1.1'!A138</f>
        <v>2.1.1.1.1.3.2.3</v>
      </c>
      <c r="B138" s="402" t="str">
        <f>'Приложение 1.1'!B138</f>
        <v>Строительство кабельной линии 10 кВ от ПС-52 до РП-1 ф.73. Прокладка  кабельной лини  10кВ.(Заполярная горэлектросеть).</v>
      </c>
      <c r="C138" s="403">
        <f>'Приложение 1.1'!K138</f>
        <v>0</v>
      </c>
      <c r="D138" s="403">
        <f>'Приложение 1.1'!L138</f>
        <v>0</v>
      </c>
      <c r="E138" s="403">
        <f>'Приложение 1.1'!M138</f>
        <v>0</v>
      </c>
      <c r="F138" s="403">
        <f>'Приложение 1.1'!N138</f>
        <v>0</v>
      </c>
      <c r="G138" s="403">
        <f>'Приложение 1.1'!O138</f>
        <v>0</v>
      </c>
      <c r="H138" s="403">
        <f>'Приложение 1.1'!P138</f>
        <v>0.94</v>
      </c>
      <c r="I138" s="404"/>
      <c r="J138" s="404"/>
      <c r="K138" s="404"/>
      <c r="L138" s="404"/>
      <c r="M138" s="404"/>
      <c r="N138" s="404"/>
    </row>
    <row r="139" spans="1:14">
      <c r="A139" s="401" t="str">
        <f>'Приложение 1.1'!A139</f>
        <v>2.1.1.1.1.4</v>
      </c>
      <c r="B139" s="402" t="str">
        <f>'Приложение 1.1'!B139</f>
        <v>ВЛЭП 0,4 кВ (НН) (Замена на СИП)</v>
      </c>
      <c r="C139" s="403">
        <f>'Приложение 1.1'!K139</f>
        <v>0</v>
      </c>
      <c r="D139" s="403">
        <f>'Приложение 1.1'!L139</f>
        <v>0</v>
      </c>
      <c r="E139" s="403">
        <f>'Приложение 1.1'!M139</f>
        <v>0</v>
      </c>
      <c r="F139" s="403">
        <f>'Приложение 1.1'!N139</f>
        <v>0</v>
      </c>
      <c r="G139" s="403">
        <f>'Приложение 1.1'!O139</f>
        <v>0</v>
      </c>
      <c r="H139" s="403">
        <f>'Приложение 1.1'!P139</f>
        <v>0</v>
      </c>
      <c r="I139" s="404">
        <f t="shared" ref="I139:N139" si="42">SUM(I140:I140)</f>
        <v>0</v>
      </c>
      <c r="J139" s="404">
        <f t="shared" si="42"/>
        <v>0</v>
      </c>
      <c r="K139" s="404">
        <f t="shared" si="42"/>
        <v>0</v>
      </c>
      <c r="L139" s="404">
        <f t="shared" si="42"/>
        <v>0</v>
      </c>
      <c r="M139" s="404">
        <f t="shared" si="42"/>
        <v>0</v>
      </c>
      <c r="N139" s="404">
        <f t="shared" si="42"/>
        <v>0</v>
      </c>
    </row>
    <row r="140" spans="1:14">
      <c r="A140" s="401" t="str">
        <f>'Приложение 1.1'!A140</f>
        <v>2.1.1.1.1.4.1.1</v>
      </c>
      <c r="B140" s="402" t="str">
        <f>'Приложение 1.1'!B140</f>
        <v xml:space="preserve">Объект 1 </v>
      </c>
      <c r="C140" s="403">
        <f>'Приложение 1.1'!K140</f>
        <v>0</v>
      </c>
      <c r="D140" s="403">
        <f>'Приложение 1.1'!L140</f>
        <v>0</v>
      </c>
      <c r="E140" s="403">
        <f>'Приложение 1.1'!M140</f>
        <v>0</v>
      </c>
      <c r="F140" s="403">
        <f>'Приложение 1.1'!N140</f>
        <v>0</v>
      </c>
      <c r="G140" s="403">
        <f>'Приложение 1.1'!O140</f>
        <v>0</v>
      </c>
      <c r="H140" s="403">
        <f>'Приложение 1.1'!P140</f>
        <v>0</v>
      </c>
      <c r="I140" s="404"/>
      <c r="J140" s="404"/>
      <c r="K140" s="404"/>
      <c r="L140" s="404"/>
      <c r="M140" s="404"/>
      <c r="N140" s="404"/>
    </row>
    <row r="141" spans="1:14">
      <c r="A141" s="397" t="str">
        <f>'Приложение 1.1'!A141</f>
        <v>2.1.1.1.2</v>
      </c>
      <c r="B141" s="398" t="str">
        <f>'Приложение 1.1'!B141</f>
        <v>кабельные линии, в т.ч.</v>
      </c>
      <c r="C141" s="399">
        <f>'Приложение 1.1'!K141</f>
        <v>0</v>
      </c>
      <c r="D141" s="399">
        <f>'Приложение 1.1'!L141</f>
        <v>0</v>
      </c>
      <c r="E141" s="399">
        <f>'Приложение 1.1'!M141</f>
        <v>0</v>
      </c>
      <c r="F141" s="399">
        <f>'Приложение 1.1'!N141</f>
        <v>0</v>
      </c>
      <c r="G141" s="399">
        <f>'Приложение 1.1'!O141</f>
        <v>0</v>
      </c>
      <c r="H141" s="399">
        <f>'Приложение 1.1'!P141</f>
        <v>0</v>
      </c>
      <c r="I141" s="400">
        <f t="shared" ref="I141:N141" si="43">SUM(I142,I144,I146,I148)</f>
        <v>0</v>
      </c>
      <c r="J141" s="400">
        <f t="shared" si="43"/>
        <v>0</v>
      </c>
      <c r="K141" s="400">
        <f t="shared" si="43"/>
        <v>0</v>
      </c>
      <c r="L141" s="400">
        <f t="shared" si="43"/>
        <v>0</v>
      </c>
      <c r="M141" s="400">
        <f t="shared" si="43"/>
        <v>0</v>
      </c>
      <c r="N141" s="400">
        <f t="shared" si="43"/>
        <v>0</v>
      </c>
    </row>
    <row r="142" spans="1:14">
      <c r="A142" s="401" t="str">
        <f>'Приложение 1.1'!A142</f>
        <v>2.1.1.1.2.1</v>
      </c>
      <c r="B142" s="402" t="str">
        <f>'Приложение 1.1'!B142</f>
        <v>КЛЭП 110 кВ (ВН)</v>
      </c>
      <c r="C142" s="403">
        <f>'Приложение 1.1'!K142</f>
        <v>0</v>
      </c>
      <c r="D142" s="403">
        <f>'Приложение 1.1'!L142</f>
        <v>0</v>
      </c>
      <c r="E142" s="403">
        <f>'Приложение 1.1'!M142</f>
        <v>0</v>
      </c>
      <c r="F142" s="403">
        <f>'Приложение 1.1'!N142</f>
        <v>0</v>
      </c>
      <c r="G142" s="403">
        <f>'Приложение 1.1'!O142</f>
        <v>0</v>
      </c>
      <c r="H142" s="403">
        <f>'Приложение 1.1'!P142</f>
        <v>0</v>
      </c>
      <c r="I142" s="404">
        <f t="shared" ref="I142:N142" si="44">SUM(I143:I143)</f>
        <v>0</v>
      </c>
      <c r="J142" s="404">
        <f t="shared" si="44"/>
        <v>0</v>
      </c>
      <c r="K142" s="404">
        <f t="shared" si="44"/>
        <v>0</v>
      </c>
      <c r="L142" s="404">
        <f t="shared" si="44"/>
        <v>0</v>
      </c>
      <c r="M142" s="404">
        <f t="shared" si="44"/>
        <v>0</v>
      </c>
      <c r="N142" s="404">
        <f t="shared" si="44"/>
        <v>0</v>
      </c>
    </row>
    <row r="143" spans="1:14">
      <c r="A143" s="401" t="str">
        <f>'Приложение 1.1'!A143</f>
        <v>2.1.1.1.2.1.1.1</v>
      </c>
      <c r="B143" s="402" t="str">
        <f>'Приложение 1.1'!B143</f>
        <v xml:space="preserve">Объект 1 </v>
      </c>
      <c r="C143" s="403">
        <f>'Приложение 1.1'!K143</f>
        <v>0</v>
      </c>
      <c r="D143" s="403">
        <f>'Приложение 1.1'!L143</f>
        <v>0</v>
      </c>
      <c r="E143" s="403">
        <f>'Приложение 1.1'!M143</f>
        <v>0</v>
      </c>
      <c r="F143" s="403">
        <f>'Приложение 1.1'!N143</f>
        <v>0</v>
      </c>
      <c r="G143" s="403">
        <f>'Приложение 1.1'!O143</f>
        <v>0</v>
      </c>
      <c r="H143" s="403">
        <f>'Приложение 1.1'!P143</f>
        <v>0</v>
      </c>
      <c r="I143" s="404"/>
      <c r="J143" s="404"/>
      <c r="K143" s="404"/>
      <c r="L143" s="404"/>
      <c r="M143" s="404"/>
      <c r="N143" s="404"/>
    </row>
    <row r="144" spans="1:14">
      <c r="A144" s="401" t="str">
        <f>'Приложение 1.1'!A144</f>
        <v>2.1.1.1.2.2</v>
      </c>
      <c r="B144" s="402" t="str">
        <f>'Приложение 1.1'!B144</f>
        <v>КЛЭП 20-35 кВ (СН1)</v>
      </c>
      <c r="C144" s="403">
        <f>'Приложение 1.1'!K144</f>
        <v>0</v>
      </c>
      <c r="D144" s="403">
        <f>'Приложение 1.1'!L144</f>
        <v>0</v>
      </c>
      <c r="E144" s="403">
        <f>'Приложение 1.1'!M144</f>
        <v>0</v>
      </c>
      <c r="F144" s="403">
        <f>'Приложение 1.1'!N144</f>
        <v>0</v>
      </c>
      <c r="G144" s="403">
        <f>'Приложение 1.1'!O144</f>
        <v>0</v>
      </c>
      <c r="H144" s="403">
        <f>'Приложение 1.1'!P144</f>
        <v>0</v>
      </c>
      <c r="I144" s="404">
        <f t="shared" ref="I144:N144" si="45">SUM(I145:I145)</f>
        <v>0</v>
      </c>
      <c r="J144" s="404">
        <f t="shared" si="45"/>
        <v>0</v>
      </c>
      <c r="K144" s="404">
        <f t="shared" si="45"/>
        <v>0</v>
      </c>
      <c r="L144" s="404">
        <f t="shared" si="45"/>
        <v>0</v>
      </c>
      <c r="M144" s="404">
        <f t="shared" si="45"/>
        <v>0</v>
      </c>
      <c r="N144" s="404">
        <f t="shared" si="45"/>
        <v>0</v>
      </c>
    </row>
    <row r="145" spans="1:14">
      <c r="A145" s="401" t="str">
        <f>'Приложение 1.1'!A145</f>
        <v>2.1.1.1.2.2.1.1</v>
      </c>
      <c r="B145" s="402" t="str">
        <f>'Приложение 1.1'!B145</f>
        <v xml:space="preserve">Объект 1 </v>
      </c>
      <c r="C145" s="403">
        <f>'Приложение 1.1'!K145</f>
        <v>0</v>
      </c>
      <c r="D145" s="403">
        <f>'Приложение 1.1'!L145</f>
        <v>0</v>
      </c>
      <c r="E145" s="403">
        <f>'Приложение 1.1'!M145</f>
        <v>0</v>
      </c>
      <c r="F145" s="403">
        <f>'Приложение 1.1'!N145</f>
        <v>0</v>
      </c>
      <c r="G145" s="403">
        <f>'Приложение 1.1'!O145</f>
        <v>0</v>
      </c>
      <c r="H145" s="403">
        <f>'Приложение 1.1'!P145</f>
        <v>0</v>
      </c>
      <c r="I145" s="404"/>
      <c r="J145" s="404"/>
      <c r="K145" s="404"/>
      <c r="L145" s="404"/>
      <c r="M145" s="404"/>
      <c r="N145" s="404"/>
    </row>
    <row r="146" spans="1:14">
      <c r="A146" s="401" t="str">
        <f>'Приложение 1.1'!A146</f>
        <v>2.1.1.1.2.3</v>
      </c>
      <c r="B146" s="402" t="str">
        <f>'Приложение 1.1'!B146</f>
        <v>КЛЭП 3-10 кВ (СН2)</v>
      </c>
      <c r="C146" s="403">
        <f>'Приложение 1.1'!K146</f>
        <v>0</v>
      </c>
      <c r="D146" s="403">
        <f>'Приложение 1.1'!L146</f>
        <v>0</v>
      </c>
      <c r="E146" s="403">
        <f>'Приложение 1.1'!M146</f>
        <v>0</v>
      </c>
      <c r="F146" s="403">
        <f>'Приложение 1.1'!N146</f>
        <v>0</v>
      </c>
      <c r="G146" s="403">
        <f>'Приложение 1.1'!O146</f>
        <v>0</v>
      </c>
      <c r="H146" s="403">
        <f>'Приложение 1.1'!P146</f>
        <v>0</v>
      </c>
      <c r="I146" s="404">
        <f t="shared" ref="I146:N146" si="46">SUM(I147:I147)</f>
        <v>0</v>
      </c>
      <c r="J146" s="404">
        <f t="shared" si="46"/>
        <v>0</v>
      </c>
      <c r="K146" s="404">
        <f t="shared" si="46"/>
        <v>0</v>
      </c>
      <c r="L146" s="404">
        <f t="shared" si="46"/>
        <v>0</v>
      </c>
      <c r="M146" s="404">
        <f t="shared" si="46"/>
        <v>0</v>
      </c>
      <c r="N146" s="404">
        <f t="shared" si="46"/>
        <v>0</v>
      </c>
    </row>
    <row r="147" spans="1:14">
      <c r="A147" s="401" t="str">
        <f>'Приложение 1.1'!A147</f>
        <v>2.1.1.1.2.3.1.1</v>
      </c>
      <c r="B147" s="402" t="str">
        <f>'Приложение 1.1'!B147</f>
        <v xml:space="preserve">Объект 1 </v>
      </c>
      <c r="C147" s="403">
        <f>'Приложение 1.1'!K147</f>
        <v>0</v>
      </c>
      <c r="D147" s="403">
        <f>'Приложение 1.1'!L147</f>
        <v>0</v>
      </c>
      <c r="E147" s="403">
        <f>'Приложение 1.1'!M147</f>
        <v>0</v>
      </c>
      <c r="F147" s="403">
        <f>'Приложение 1.1'!N147</f>
        <v>0</v>
      </c>
      <c r="G147" s="403">
        <f>'Приложение 1.1'!O147</f>
        <v>0</v>
      </c>
      <c r="H147" s="403">
        <f>'Приложение 1.1'!P147</f>
        <v>0</v>
      </c>
      <c r="I147" s="404"/>
      <c r="J147" s="404"/>
      <c r="K147" s="404"/>
      <c r="L147" s="404"/>
      <c r="M147" s="404"/>
      <c r="N147" s="404"/>
    </row>
    <row r="148" spans="1:14">
      <c r="A148" s="401" t="str">
        <f>'Приложение 1.1'!A148</f>
        <v>2.1.1.1.2.4</v>
      </c>
      <c r="B148" s="402" t="str">
        <f>'Приложение 1.1'!B148</f>
        <v>КЛЭП до 1 кВ (НН)</v>
      </c>
      <c r="C148" s="403">
        <f>'Приложение 1.1'!K148</f>
        <v>0</v>
      </c>
      <c r="D148" s="403">
        <f>'Приложение 1.1'!L148</f>
        <v>0</v>
      </c>
      <c r="E148" s="403">
        <f>'Приложение 1.1'!M148</f>
        <v>0</v>
      </c>
      <c r="F148" s="403">
        <f>'Приложение 1.1'!N148</f>
        <v>0</v>
      </c>
      <c r="G148" s="403">
        <f>'Приложение 1.1'!O148</f>
        <v>0</v>
      </c>
      <c r="H148" s="403">
        <f>'Приложение 1.1'!P148</f>
        <v>0</v>
      </c>
      <c r="I148" s="404">
        <f t="shared" ref="I148:N148" si="47">SUM(I149:I149)</f>
        <v>0</v>
      </c>
      <c r="J148" s="404">
        <f t="shared" si="47"/>
        <v>0</v>
      </c>
      <c r="K148" s="404">
        <f t="shared" si="47"/>
        <v>0</v>
      </c>
      <c r="L148" s="404">
        <f t="shared" si="47"/>
        <v>0</v>
      </c>
      <c r="M148" s="404">
        <f t="shared" si="47"/>
        <v>0</v>
      </c>
      <c r="N148" s="404">
        <f t="shared" si="47"/>
        <v>0</v>
      </c>
    </row>
    <row r="149" spans="1:14">
      <c r="A149" s="401" t="str">
        <f>'Приложение 1.1'!A149</f>
        <v>2.1.1.1.2.4.1.1</v>
      </c>
      <c r="B149" s="402" t="str">
        <f>'Приложение 1.1'!B149</f>
        <v xml:space="preserve">Объект 1 </v>
      </c>
      <c r="C149" s="403">
        <f>'Приложение 1.1'!K149</f>
        <v>0</v>
      </c>
      <c r="D149" s="403">
        <f>'Приложение 1.1'!L149</f>
        <v>0</v>
      </c>
      <c r="E149" s="403">
        <f>'Приложение 1.1'!M149</f>
        <v>0</v>
      </c>
      <c r="F149" s="403">
        <f>'Приложение 1.1'!N149</f>
        <v>0</v>
      </c>
      <c r="G149" s="403">
        <f>'Приложение 1.1'!O149</f>
        <v>0</v>
      </c>
      <c r="H149" s="403">
        <f>'Приложение 1.1'!P149</f>
        <v>0</v>
      </c>
      <c r="I149" s="404"/>
      <c r="J149" s="404"/>
      <c r="K149" s="404"/>
      <c r="L149" s="404"/>
      <c r="M149" s="404"/>
      <c r="N149" s="404"/>
    </row>
    <row r="150" spans="1:14">
      <c r="A150" s="397" t="str">
        <f>'Приложение 1.1'!A150</f>
        <v>2.1.1.2</v>
      </c>
      <c r="B150" s="406" t="str">
        <f>'Приложение 1.1'!B150</f>
        <v>Подстанции, в т. ч.</v>
      </c>
      <c r="C150" s="407">
        <f>'Приложение 1.1'!K150</f>
        <v>0</v>
      </c>
      <c r="D150" s="407">
        <f>'Приложение 1.1'!L150</f>
        <v>0</v>
      </c>
      <c r="E150" s="407">
        <f>'Приложение 1.1'!M150</f>
        <v>0.25</v>
      </c>
      <c r="F150" s="407">
        <f>'Приложение 1.1'!N150</f>
        <v>0</v>
      </c>
      <c r="G150" s="407">
        <f>'Приложение 1.1'!O150</f>
        <v>0</v>
      </c>
      <c r="H150" s="407">
        <f>'Приложение 1.1'!P150</f>
        <v>0</v>
      </c>
      <c r="I150" s="408">
        <f t="shared" ref="I150:N150" si="48">SUM(I151,I153,I155)</f>
        <v>0</v>
      </c>
      <c r="J150" s="408">
        <f t="shared" si="48"/>
        <v>0</v>
      </c>
      <c r="K150" s="408">
        <f t="shared" si="48"/>
        <v>0</v>
      </c>
      <c r="L150" s="408">
        <f t="shared" si="48"/>
        <v>0</v>
      </c>
      <c r="M150" s="408">
        <f t="shared" si="48"/>
        <v>0</v>
      </c>
      <c r="N150" s="408">
        <f t="shared" si="48"/>
        <v>0</v>
      </c>
    </row>
    <row r="151" spans="1:14">
      <c r="A151" s="401" t="str">
        <f>'Приложение 1.1'!A151</f>
        <v>2.1.1.2.1</v>
      </c>
      <c r="B151" s="409" t="str">
        <f>'Приложение 1.1'!B151</f>
        <v>Уровень входящего напряжения ВН</v>
      </c>
      <c r="C151" s="410">
        <f>'Приложение 1.1'!K151</f>
        <v>0</v>
      </c>
      <c r="D151" s="410">
        <f>'Приложение 1.1'!L151</f>
        <v>0</v>
      </c>
      <c r="E151" s="410">
        <f>'Приложение 1.1'!M151</f>
        <v>0</v>
      </c>
      <c r="F151" s="410">
        <f>'Приложение 1.1'!N151</f>
        <v>0</v>
      </c>
      <c r="G151" s="410">
        <f>'Приложение 1.1'!O151</f>
        <v>0</v>
      </c>
      <c r="H151" s="410">
        <f>'Приложение 1.1'!P151</f>
        <v>0</v>
      </c>
      <c r="I151" s="411">
        <f t="shared" ref="I151:N151" si="49">SUM(I152:I152)</f>
        <v>0</v>
      </c>
      <c r="J151" s="411">
        <f t="shared" si="49"/>
        <v>0</v>
      </c>
      <c r="K151" s="411">
        <f t="shared" si="49"/>
        <v>0</v>
      </c>
      <c r="L151" s="411">
        <f t="shared" si="49"/>
        <v>0</v>
      </c>
      <c r="M151" s="411">
        <f t="shared" si="49"/>
        <v>0</v>
      </c>
      <c r="N151" s="411">
        <f t="shared" si="49"/>
        <v>0</v>
      </c>
    </row>
    <row r="152" spans="1:14">
      <c r="A152" s="401" t="str">
        <f>'Приложение 1.1'!A152</f>
        <v>2.1.1.2.1.1.1</v>
      </c>
      <c r="B152" s="409" t="str">
        <f>'Приложение 1.1'!B152</f>
        <v>Объект 1</v>
      </c>
      <c r="C152" s="410">
        <f>'Приложение 1.1'!K152</f>
        <v>0</v>
      </c>
      <c r="D152" s="410">
        <f>'Приложение 1.1'!L152</f>
        <v>0</v>
      </c>
      <c r="E152" s="410">
        <f>'Приложение 1.1'!M152</f>
        <v>0</v>
      </c>
      <c r="F152" s="410">
        <f>'Приложение 1.1'!N152</f>
        <v>0</v>
      </c>
      <c r="G152" s="410">
        <f>'Приложение 1.1'!O152</f>
        <v>0</v>
      </c>
      <c r="H152" s="410">
        <f>'Приложение 1.1'!P152</f>
        <v>0</v>
      </c>
      <c r="I152" s="404"/>
      <c r="J152" s="404"/>
      <c r="K152" s="404"/>
      <c r="L152" s="404"/>
      <c r="M152" s="404"/>
      <c r="N152" s="404"/>
    </row>
    <row r="153" spans="1:14">
      <c r="A153" s="401" t="str">
        <f>'Приложение 1.1'!A153</f>
        <v>2.1.1.2.2</v>
      </c>
      <c r="B153" s="409" t="str">
        <f>'Приложение 1.1'!B153</f>
        <v>Уровень входящего напряжения СН1</v>
      </c>
      <c r="C153" s="410">
        <f>'Приложение 1.1'!K153</f>
        <v>0</v>
      </c>
      <c r="D153" s="410">
        <f>'Приложение 1.1'!L153</f>
        <v>0</v>
      </c>
      <c r="E153" s="410">
        <f>'Приложение 1.1'!M153</f>
        <v>0</v>
      </c>
      <c r="F153" s="410">
        <f>'Приложение 1.1'!N153</f>
        <v>0</v>
      </c>
      <c r="G153" s="410">
        <f>'Приложение 1.1'!O153</f>
        <v>0</v>
      </c>
      <c r="H153" s="410">
        <f>'Приложение 1.1'!P153</f>
        <v>0</v>
      </c>
      <c r="I153" s="411">
        <f t="shared" ref="I153:N153" si="50">SUM(I154:I154)</f>
        <v>0</v>
      </c>
      <c r="J153" s="411">
        <f t="shared" si="50"/>
        <v>0</v>
      </c>
      <c r="K153" s="411">
        <f t="shared" si="50"/>
        <v>0</v>
      </c>
      <c r="L153" s="411">
        <f t="shared" si="50"/>
        <v>0</v>
      </c>
      <c r="M153" s="411">
        <f t="shared" si="50"/>
        <v>0</v>
      </c>
      <c r="N153" s="411">
        <f t="shared" si="50"/>
        <v>0</v>
      </c>
    </row>
    <row r="154" spans="1:14">
      <c r="A154" s="401" t="str">
        <f>'Приложение 1.1'!A154</f>
        <v>2.1.1.2.2.1.1</v>
      </c>
      <c r="B154" s="409" t="str">
        <f>'Приложение 1.1'!B154</f>
        <v xml:space="preserve">Объект 1 </v>
      </c>
      <c r="C154" s="410">
        <f>'Приложение 1.1'!K154</f>
        <v>0</v>
      </c>
      <c r="D154" s="410">
        <f>'Приложение 1.1'!L154</f>
        <v>0</v>
      </c>
      <c r="E154" s="410">
        <f>'Приложение 1.1'!M154</f>
        <v>0</v>
      </c>
      <c r="F154" s="410">
        <f>'Приложение 1.1'!N154</f>
        <v>0</v>
      </c>
      <c r="G154" s="410">
        <f>'Приложение 1.1'!O154</f>
        <v>0</v>
      </c>
      <c r="H154" s="410">
        <f>'Приложение 1.1'!P154</f>
        <v>0</v>
      </c>
      <c r="I154" s="404"/>
      <c r="J154" s="404"/>
      <c r="K154" s="404"/>
      <c r="L154" s="404"/>
      <c r="M154" s="404"/>
      <c r="N154" s="404"/>
    </row>
    <row r="155" spans="1:14">
      <c r="A155" s="401" t="str">
        <f>'Приложение 1.1'!A155</f>
        <v>2.1.1.2.3</v>
      </c>
      <c r="B155" s="409" t="str">
        <f>'Приложение 1.1'!B155</f>
        <v>Уровень входящего напряжения СН2</v>
      </c>
      <c r="C155" s="410">
        <f>'Приложение 1.1'!K155</f>
        <v>0</v>
      </c>
      <c r="D155" s="410">
        <f>'Приложение 1.1'!L155</f>
        <v>0</v>
      </c>
      <c r="E155" s="410">
        <f>'Приложение 1.1'!M155</f>
        <v>0.25</v>
      </c>
      <c r="F155" s="410">
        <f>'Приложение 1.1'!N155</f>
        <v>0</v>
      </c>
      <c r="G155" s="410">
        <f>'Приложение 1.1'!O155</f>
        <v>0</v>
      </c>
      <c r="H155" s="410">
        <f>'Приложение 1.1'!P155</f>
        <v>0</v>
      </c>
      <c r="I155" s="411">
        <f t="shared" ref="I155:N155" si="51">SUM(I156:I156)</f>
        <v>0</v>
      </c>
      <c r="J155" s="411">
        <f t="shared" si="51"/>
        <v>0</v>
      </c>
      <c r="K155" s="411">
        <f t="shared" si="51"/>
        <v>0</v>
      </c>
      <c r="L155" s="411">
        <f t="shared" si="51"/>
        <v>0</v>
      </c>
      <c r="M155" s="411">
        <f t="shared" si="51"/>
        <v>0</v>
      </c>
      <c r="N155" s="411">
        <f t="shared" si="51"/>
        <v>0</v>
      </c>
    </row>
    <row r="156" spans="1:14" ht="42.75">
      <c r="A156" s="401" t="str">
        <f>'Приложение 1.1'!A156</f>
        <v>2.1.1.2.3.1</v>
      </c>
      <c r="B156" s="409" t="str">
        <f>'Приложение 1.1'!B156</f>
        <v>Строительство новой блочной комплектной двухтрансформаторной подстанции в бетонной оболочке 2 БКТП-250/6/0,4 с перезаводом  КЛ 6 и 0,4 кВ от существующей ТП-46 (Ковдорская электросеть)</v>
      </c>
      <c r="C156" s="410">
        <f>'Приложение 1.1'!K156</f>
        <v>0</v>
      </c>
      <c r="D156" s="410">
        <f>'Приложение 1.1'!L156</f>
        <v>0</v>
      </c>
      <c r="E156" s="410">
        <f>'Приложение 1.1'!M156</f>
        <v>0.25</v>
      </c>
      <c r="F156" s="410">
        <f>'Приложение 1.1'!N156</f>
        <v>0</v>
      </c>
      <c r="G156" s="410">
        <f>'Приложение 1.1'!O156</f>
        <v>0</v>
      </c>
      <c r="H156" s="410">
        <f>'Приложение 1.1'!P156</f>
        <v>0</v>
      </c>
      <c r="I156" s="404"/>
      <c r="J156" s="404"/>
      <c r="K156" s="404"/>
      <c r="L156" s="404"/>
      <c r="M156" s="404"/>
      <c r="N156" s="404"/>
    </row>
    <row r="157" spans="1:14" ht="20.25">
      <c r="A157" s="397" t="str">
        <f>'Приложение 1.1'!A157</f>
        <v>2.2</v>
      </c>
      <c r="B157" s="406" t="str">
        <f>'Приложение 1.1'!B157</f>
        <v>Создание систем противоаварийной и режимной автоматики</v>
      </c>
      <c r="C157" s="407">
        <f>'Приложение 1.1'!K157</f>
        <v>0</v>
      </c>
      <c r="D157" s="407">
        <f>'Приложение 1.1'!L157</f>
        <v>0</v>
      </c>
      <c r="E157" s="407">
        <f>'Приложение 1.1'!M157</f>
        <v>0</v>
      </c>
      <c r="F157" s="407">
        <f>'Приложение 1.1'!N157</f>
        <v>0</v>
      </c>
      <c r="G157" s="407">
        <f>'Приложение 1.1'!O157</f>
        <v>0</v>
      </c>
      <c r="H157" s="407">
        <f>'Приложение 1.1'!P157</f>
        <v>0</v>
      </c>
      <c r="I157" s="408">
        <f t="shared" ref="I157:N157" si="52">SUM(I158:I158)</f>
        <v>0</v>
      </c>
      <c r="J157" s="408">
        <f t="shared" si="52"/>
        <v>0</v>
      </c>
      <c r="K157" s="408">
        <f t="shared" si="52"/>
        <v>0</v>
      </c>
      <c r="L157" s="408">
        <f t="shared" si="52"/>
        <v>0</v>
      </c>
      <c r="M157" s="408">
        <f t="shared" si="52"/>
        <v>0</v>
      </c>
      <c r="N157" s="408">
        <f t="shared" si="52"/>
        <v>0</v>
      </c>
    </row>
    <row r="158" spans="1:14">
      <c r="A158" s="401" t="str">
        <f>'Приложение 1.1'!A158</f>
        <v>2.2.1.1</v>
      </c>
      <c r="B158" s="409" t="str">
        <f>'Приложение 1.1'!B158</f>
        <v xml:space="preserve">Объект 1  </v>
      </c>
      <c r="C158" s="410">
        <f>'Приложение 1.1'!K158</f>
        <v>0</v>
      </c>
      <c r="D158" s="410">
        <f>'Приложение 1.1'!L158</f>
        <v>0</v>
      </c>
      <c r="E158" s="410">
        <f>'Приложение 1.1'!M158</f>
        <v>0</v>
      </c>
      <c r="F158" s="410">
        <f>'Приложение 1.1'!N158</f>
        <v>0</v>
      </c>
      <c r="G158" s="410">
        <f>'Приложение 1.1'!O158</f>
        <v>0</v>
      </c>
      <c r="H158" s="410">
        <f>'Приложение 1.1'!P158</f>
        <v>0</v>
      </c>
      <c r="I158" s="404"/>
      <c r="J158" s="404"/>
      <c r="K158" s="404"/>
      <c r="L158" s="404"/>
      <c r="M158" s="404"/>
      <c r="N158" s="404"/>
    </row>
    <row r="159" spans="1:14">
      <c r="A159" s="397" t="str">
        <f>'Приложение 1.1'!A159</f>
        <v>2.3</v>
      </c>
      <c r="B159" s="406" t="str">
        <f>'Приложение 1.1'!B159</f>
        <v>Создание систем телемеханики и связи</v>
      </c>
      <c r="C159" s="407">
        <f>'Приложение 1.1'!K159</f>
        <v>0</v>
      </c>
      <c r="D159" s="407">
        <f>'Приложение 1.1'!L159</f>
        <v>0</v>
      </c>
      <c r="E159" s="407">
        <f>'Приложение 1.1'!M159</f>
        <v>0</v>
      </c>
      <c r="F159" s="407">
        <f>'Приложение 1.1'!N159</f>
        <v>0</v>
      </c>
      <c r="G159" s="407">
        <f>'Приложение 1.1'!O159</f>
        <v>0</v>
      </c>
      <c r="H159" s="407">
        <f>'Приложение 1.1'!P159</f>
        <v>0</v>
      </c>
      <c r="I159" s="408">
        <f t="shared" ref="I159:N159" si="53">SUM(I160:I160)</f>
        <v>0</v>
      </c>
      <c r="J159" s="408">
        <f t="shared" si="53"/>
        <v>0</v>
      </c>
      <c r="K159" s="408">
        <f t="shared" si="53"/>
        <v>0</v>
      </c>
      <c r="L159" s="408">
        <f t="shared" si="53"/>
        <v>0</v>
      </c>
      <c r="M159" s="408">
        <f t="shared" si="53"/>
        <v>0</v>
      </c>
      <c r="N159" s="408">
        <f t="shared" si="53"/>
        <v>0</v>
      </c>
    </row>
    <row r="160" spans="1:14">
      <c r="A160" s="401" t="str">
        <f>'Приложение 1.1'!A160</f>
        <v>2.3.1.1</v>
      </c>
      <c r="B160" s="409" t="str">
        <f>'Приложение 1.1'!B160</f>
        <v xml:space="preserve">Объект 1 </v>
      </c>
      <c r="C160" s="410">
        <f>'Приложение 1.1'!K160</f>
        <v>0</v>
      </c>
      <c r="D160" s="410">
        <f>'Приложение 1.1'!L160</f>
        <v>0</v>
      </c>
      <c r="E160" s="410">
        <f>'Приложение 1.1'!M160</f>
        <v>0</v>
      </c>
      <c r="F160" s="410">
        <f>'Приложение 1.1'!N160</f>
        <v>0</v>
      </c>
      <c r="G160" s="410">
        <f>'Приложение 1.1'!O160</f>
        <v>0</v>
      </c>
      <c r="H160" s="410">
        <f>'Приложение 1.1'!P160</f>
        <v>0</v>
      </c>
      <c r="I160" s="404"/>
      <c r="J160" s="404"/>
      <c r="K160" s="404"/>
      <c r="L160" s="404"/>
      <c r="M160" s="404"/>
      <c r="N160" s="404"/>
    </row>
    <row r="161" spans="1:14" ht="30">
      <c r="A161" s="397" t="str">
        <f>'Приложение 1.1'!A161</f>
        <v>2.4</v>
      </c>
      <c r="B161" s="406" t="str">
        <f>'Приложение 1.1'!B161</f>
        <v>Установка устройств регулирования напряжения и компенсации реактивной мощности</v>
      </c>
      <c r="C161" s="407">
        <f>'Приложение 1.1'!K161</f>
        <v>0</v>
      </c>
      <c r="D161" s="407">
        <f>'Приложение 1.1'!L161</f>
        <v>0</v>
      </c>
      <c r="E161" s="407">
        <f>'Приложение 1.1'!M161</f>
        <v>0</v>
      </c>
      <c r="F161" s="407">
        <f>'Приложение 1.1'!N161</f>
        <v>0</v>
      </c>
      <c r="G161" s="407">
        <f>'Приложение 1.1'!O161</f>
        <v>0</v>
      </c>
      <c r="H161" s="407">
        <f>'Приложение 1.1'!P161</f>
        <v>0</v>
      </c>
      <c r="I161" s="408">
        <f t="shared" ref="I161:N161" si="54">SUM(I162:I162)</f>
        <v>0</v>
      </c>
      <c r="J161" s="408">
        <f t="shared" si="54"/>
        <v>0</v>
      </c>
      <c r="K161" s="408">
        <f t="shared" si="54"/>
        <v>0</v>
      </c>
      <c r="L161" s="408">
        <f t="shared" si="54"/>
        <v>0</v>
      </c>
      <c r="M161" s="408">
        <f t="shared" si="54"/>
        <v>0</v>
      </c>
      <c r="N161" s="408">
        <f t="shared" si="54"/>
        <v>0</v>
      </c>
    </row>
    <row r="162" spans="1:14">
      <c r="A162" s="401" t="str">
        <f>'Приложение 1.1'!A162</f>
        <v>2.4.1.1</v>
      </c>
      <c r="B162" s="409" t="str">
        <f>'Приложение 1.1'!B162</f>
        <v xml:space="preserve">Объект 1  </v>
      </c>
      <c r="C162" s="410">
        <f>'Приложение 1.1'!K162</f>
        <v>0</v>
      </c>
      <c r="D162" s="410">
        <f>'Приложение 1.1'!L162</f>
        <v>0</v>
      </c>
      <c r="E162" s="410">
        <f>'Приложение 1.1'!M162</f>
        <v>0</v>
      </c>
      <c r="F162" s="410">
        <f>'Приложение 1.1'!N162</f>
        <v>0</v>
      </c>
      <c r="G162" s="410">
        <f>'Приложение 1.1'!O162</f>
        <v>0</v>
      </c>
      <c r="H162" s="410">
        <f>'Приложение 1.1'!P162</f>
        <v>0</v>
      </c>
      <c r="I162" s="404"/>
      <c r="J162" s="404"/>
      <c r="K162" s="404"/>
      <c r="L162" s="404"/>
      <c r="M162" s="404"/>
      <c r="N162" s="404"/>
    </row>
    <row r="163" spans="1:14">
      <c r="A163" s="397" t="str">
        <f>'Приложение 1.1'!A163</f>
        <v>2.5</v>
      </c>
      <c r="B163" s="406" t="str">
        <f>'Приложение 1.1'!B163</f>
        <v>Средства учета и контроля э/э, в т.ч.</v>
      </c>
      <c r="C163" s="407">
        <f>'Приложение 1.1'!K163</f>
        <v>0</v>
      </c>
      <c r="D163" s="407">
        <f>'Приложение 1.1'!L163</f>
        <v>0</v>
      </c>
      <c r="E163" s="407">
        <f>'Приложение 1.1'!M163</f>
        <v>0</v>
      </c>
      <c r="F163" s="407">
        <f>'Приложение 1.1'!N163</f>
        <v>0</v>
      </c>
      <c r="G163" s="407">
        <f>'Приложение 1.1'!O163</f>
        <v>0</v>
      </c>
      <c r="H163" s="407">
        <f>'Приложение 1.1'!P163</f>
        <v>0</v>
      </c>
      <c r="I163" s="408">
        <f t="shared" ref="I163:N163" si="55">SUM(I164:I164)</f>
        <v>0</v>
      </c>
      <c r="J163" s="408">
        <f t="shared" si="55"/>
        <v>0</v>
      </c>
      <c r="K163" s="408">
        <f t="shared" si="55"/>
        <v>0</v>
      </c>
      <c r="L163" s="408">
        <f t="shared" si="55"/>
        <v>0</v>
      </c>
      <c r="M163" s="408">
        <f t="shared" si="55"/>
        <v>0</v>
      </c>
      <c r="N163" s="408">
        <f t="shared" si="55"/>
        <v>0</v>
      </c>
    </row>
    <row r="164" spans="1:14">
      <c r="A164" s="401" t="str">
        <f>'Приложение 1.1'!A164</f>
        <v>2.5.1.1</v>
      </c>
      <c r="B164" s="409" t="str">
        <f>'Приложение 1.1'!B164</f>
        <v xml:space="preserve">Объект 1 </v>
      </c>
      <c r="C164" s="410">
        <f>'Приложение 1.1'!K164</f>
        <v>0</v>
      </c>
      <c r="D164" s="410">
        <f>'Приложение 1.1'!L164</f>
        <v>0</v>
      </c>
      <c r="E164" s="410">
        <f>'Приложение 1.1'!M164</f>
        <v>0</v>
      </c>
      <c r="F164" s="410">
        <f>'Приложение 1.1'!N164</f>
        <v>0</v>
      </c>
      <c r="G164" s="410">
        <f>'Приложение 1.1'!O164</f>
        <v>0</v>
      </c>
      <c r="H164" s="410">
        <f>'Приложение 1.1'!P164</f>
        <v>0</v>
      </c>
      <c r="I164" s="404"/>
      <c r="J164" s="404"/>
      <c r="K164" s="404"/>
      <c r="L164" s="404"/>
      <c r="M164" s="404"/>
      <c r="N164" s="404"/>
    </row>
    <row r="165" spans="1:14">
      <c r="A165" s="397" t="str">
        <f>'Приложение 1.1'!A165</f>
        <v>2.6</v>
      </c>
      <c r="B165" s="406" t="str">
        <f>'Приложение 1.1'!B165</f>
        <v>Пир для строительства будущих лет, в т.ч.</v>
      </c>
      <c r="C165" s="407">
        <f>'Приложение 1.1'!K165</f>
        <v>0</v>
      </c>
      <c r="D165" s="407">
        <f>'Приложение 1.1'!L165</f>
        <v>0</v>
      </c>
      <c r="E165" s="407">
        <f>'Приложение 1.1'!M165</f>
        <v>0</v>
      </c>
      <c r="F165" s="407">
        <f>'Приложение 1.1'!N165</f>
        <v>0</v>
      </c>
      <c r="G165" s="407">
        <f>'Приложение 1.1'!O165</f>
        <v>0</v>
      </c>
      <c r="H165" s="407">
        <f>'Приложение 1.1'!P165</f>
        <v>0</v>
      </c>
      <c r="I165" s="408">
        <f t="shared" ref="I165:N165" si="56">SUM(I166:I166)</f>
        <v>0</v>
      </c>
      <c r="J165" s="408">
        <f t="shared" si="56"/>
        <v>0</v>
      </c>
      <c r="K165" s="408">
        <f t="shared" si="56"/>
        <v>0</v>
      </c>
      <c r="L165" s="408">
        <f t="shared" si="56"/>
        <v>0</v>
      </c>
      <c r="M165" s="408">
        <f t="shared" si="56"/>
        <v>0</v>
      </c>
      <c r="N165" s="408">
        <f t="shared" si="56"/>
        <v>0</v>
      </c>
    </row>
    <row r="166" spans="1:14">
      <c r="A166" s="401" t="str">
        <f>'Приложение 1.1'!A166</f>
        <v>2.6.1.1</v>
      </c>
      <c r="B166" s="409" t="str">
        <f>'Приложение 1.1'!B166</f>
        <v>Объект 1</v>
      </c>
      <c r="C166" s="410">
        <f>'Приложение 1.1'!K166</f>
        <v>0</v>
      </c>
      <c r="D166" s="410">
        <f>'Приложение 1.1'!L166</f>
        <v>0</v>
      </c>
      <c r="E166" s="410">
        <f>'Приложение 1.1'!M166</f>
        <v>0</v>
      </c>
      <c r="F166" s="410">
        <f>'Приложение 1.1'!N166</f>
        <v>0</v>
      </c>
      <c r="G166" s="410">
        <f>'Приложение 1.1'!O166</f>
        <v>0</v>
      </c>
      <c r="H166" s="410">
        <f>'Приложение 1.1'!P166</f>
        <v>0</v>
      </c>
      <c r="I166" s="404"/>
      <c r="J166" s="404"/>
      <c r="K166" s="404"/>
      <c r="L166" s="404"/>
      <c r="M166" s="404"/>
      <c r="N166" s="404"/>
    </row>
    <row r="167" spans="1:14" ht="20.25">
      <c r="A167" s="397" t="str">
        <f>'Приложение 1.1'!A167</f>
        <v>2.7</v>
      </c>
      <c r="B167" s="406" t="str">
        <f>'Приложение 1.1'!B167</f>
        <v>Прочие производственные и хозяйственные объекты</v>
      </c>
      <c r="C167" s="407">
        <f>'Приложение 1.1'!K167</f>
        <v>0</v>
      </c>
      <c r="D167" s="407">
        <f>'Приложение 1.1'!L167</f>
        <v>0</v>
      </c>
      <c r="E167" s="407">
        <f>'Приложение 1.1'!M167</f>
        <v>0</v>
      </c>
      <c r="F167" s="407">
        <f>'Приложение 1.1'!N167</f>
        <v>0</v>
      </c>
      <c r="G167" s="407">
        <f>'Приложение 1.1'!O167</f>
        <v>0</v>
      </c>
      <c r="H167" s="407">
        <f>'Приложение 1.1'!P167</f>
        <v>0</v>
      </c>
      <c r="I167" s="408">
        <f t="shared" ref="I167:N167" si="57">SUM(I168,I170,I172,I174,I176,I178,I180,I182)</f>
        <v>0</v>
      </c>
      <c r="J167" s="408">
        <f t="shared" si="57"/>
        <v>0</v>
      </c>
      <c r="K167" s="408">
        <f t="shared" si="57"/>
        <v>0</v>
      </c>
      <c r="L167" s="408">
        <f t="shared" si="57"/>
        <v>0</v>
      </c>
      <c r="M167" s="408">
        <f t="shared" si="57"/>
        <v>0</v>
      </c>
      <c r="N167" s="408">
        <f t="shared" si="57"/>
        <v>0</v>
      </c>
    </row>
    <row r="168" spans="1:14">
      <c r="A168" s="401" t="str">
        <f>'Приложение 1.1'!A168</f>
        <v>2.7.1</v>
      </c>
      <c r="B168" s="409" t="str">
        <f>'Приложение 1.1'!B168</f>
        <v>Здания</v>
      </c>
      <c r="C168" s="410">
        <f>'Приложение 1.1'!K168</f>
        <v>0</v>
      </c>
      <c r="D168" s="410">
        <f>'Приложение 1.1'!L168</f>
        <v>0</v>
      </c>
      <c r="E168" s="410">
        <f>'Приложение 1.1'!M168</f>
        <v>0</v>
      </c>
      <c r="F168" s="410">
        <f>'Приложение 1.1'!N168</f>
        <v>0</v>
      </c>
      <c r="G168" s="410">
        <f>'Приложение 1.1'!O168</f>
        <v>0</v>
      </c>
      <c r="H168" s="410">
        <f>'Приложение 1.1'!P168</f>
        <v>0</v>
      </c>
      <c r="I168" s="411">
        <f t="shared" ref="I168:N168" si="58">SUM(I169:I169)</f>
        <v>0</v>
      </c>
      <c r="J168" s="411">
        <f t="shared" si="58"/>
        <v>0</v>
      </c>
      <c r="K168" s="411">
        <f t="shared" si="58"/>
        <v>0</v>
      </c>
      <c r="L168" s="411">
        <f t="shared" si="58"/>
        <v>0</v>
      </c>
      <c r="M168" s="411">
        <f t="shared" si="58"/>
        <v>0</v>
      </c>
      <c r="N168" s="411">
        <f t="shared" si="58"/>
        <v>0</v>
      </c>
    </row>
    <row r="169" spans="1:14">
      <c r="A169" s="401" t="str">
        <f>'Приложение 1.1'!A169</f>
        <v>2.7.1.2.1</v>
      </c>
      <c r="B169" s="409">
        <f>'Приложение 1.1'!B169</f>
        <v>0</v>
      </c>
      <c r="C169" s="410">
        <f>'Приложение 1.1'!K169</f>
        <v>0</v>
      </c>
      <c r="D169" s="410">
        <f>'Приложение 1.1'!L169</f>
        <v>0</v>
      </c>
      <c r="E169" s="410">
        <f>'Приложение 1.1'!M169</f>
        <v>0</v>
      </c>
      <c r="F169" s="410">
        <f>'Приложение 1.1'!N169</f>
        <v>0</v>
      </c>
      <c r="G169" s="410">
        <f>'Приложение 1.1'!O169</f>
        <v>0</v>
      </c>
      <c r="H169" s="410">
        <f>'Приложение 1.1'!P169</f>
        <v>0</v>
      </c>
      <c r="I169" s="404"/>
      <c r="J169" s="404"/>
      <c r="K169" s="404"/>
      <c r="L169" s="404"/>
      <c r="M169" s="404"/>
      <c r="N169" s="404"/>
    </row>
    <row r="170" spans="1:14">
      <c r="A170" s="401" t="str">
        <f>'Приложение 1.1'!A170</f>
        <v>2.7.2</v>
      </c>
      <c r="B170" s="409" t="str">
        <f>'Приложение 1.1'!B170</f>
        <v>Сооружения (кроме электрических линий)</v>
      </c>
      <c r="C170" s="410">
        <f>'Приложение 1.1'!K170</f>
        <v>0</v>
      </c>
      <c r="D170" s="410">
        <f>'Приложение 1.1'!L170</f>
        <v>0</v>
      </c>
      <c r="E170" s="410">
        <f>'Приложение 1.1'!M170</f>
        <v>0</v>
      </c>
      <c r="F170" s="410">
        <f>'Приложение 1.1'!N170</f>
        <v>0</v>
      </c>
      <c r="G170" s="410">
        <f>'Приложение 1.1'!O170</f>
        <v>0</v>
      </c>
      <c r="H170" s="410">
        <f>'Приложение 1.1'!P170</f>
        <v>0</v>
      </c>
      <c r="I170" s="411">
        <f t="shared" ref="I170:N170" si="59">SUM(I171:I171)</f>
        <v>0</v>
      </c>
      <c r="J170" s="411">
        <f t="shared" si="59"/>
        <v>0</v>
      </c>
      <c r="K170" s="411">
        <f t="shared" si="59"/>
        <v>0</v>
      </c>
      <c r="L170" s="411">
        <f t="shared" si="59"/>
        <v>0</v>
      </c>
      <c r="M170" s="411">
        <f t="shared" si="59"/>
        <v>0</v>
      </c>
      <c r="N170" s="411">
        <f t="shared" si="59"/>
        <v>0</v>
      </c>
    </row>
    <row r="171" spans="1:14">
      <c r="A171" s="401" t="str">
        <f>'Приложение 1.1'!A171</f>
        <v>2.7.2.1.1</v>
      </c>
      <c r="B171" s="409" t="str">
        <f>'Приложение 1.1'!B171</f>
        <v xml:space="preserve">Объект 1  </v>
      </c>
      <c r="C171" s="410">
        <f>'Приложение 1.1'!K171</f>
        <v>0</v>
      </c>
      <c r="D171" s="410">
        <f>'Приложение 1.1'!L171</f>
        <v>0</v>
      </c>
      <c r="E171" s="410">
        <f>'Приложение 1.1'!M171</f>
        <v>0</v>
      </c>
      <c r="F171" s="410">
        <f>'Приложение 1.1'!N171</f>
        <v>0</v>
      </c>
      <c r="G171" s="410">
        <f>'Приложение 1.1'!O171</f>
        <v>0</v>
      </c>
      <c r="H171" s="410">
        <f>'Приложение 1.1'!P171</f>
        <v>0</v>
      </c>
      <c r="I171" s="404"/>
      <c r="J171" s="404"/>
      <c r="K171" s="404"/>
      <c r="L171" s="404"/>
      <c r="M171" s="404"/>
      <c r="N171" s="404"/>
    </row>
    <row r="172" spans="1:14">
      <c r="A172" s="401" t="str">
        <f>'Приложение 1.1'!A172</f>
        <v>2.7.3</v>
      </c>
      <c r="B172" s="409" t="str">
        <f>'Приложение 1.1'!B172</f>
        <v>Земельные участки</v>
      </c>
      <c r="C172" s="410">
        <f>'Приложение 1.1'!K172</f>
        <v>0</v>
      </c>
      <c r="D172" s="410">
        <f>'Приложение 1.1'!L172</f>
        <v>0</v>
      </c>
      <c r="E172" s="410">
        <f>'Приложение 1.1'!M172</f>
        <v>0</v>
      </c>
      <c r="F172" s="410">
        <f>'Приложение 1.1'!N172</f>
        <v>0</v>
      </c>
      <c r="G172" s="410">
        <f>'Приложение 1.1'!O172</f>
        <v>0</v>
      </c>
      <c r="H172" s="410">
        <f>'Приложение 1.1'!P172</f>
        <v>0</v>
      </c>
      <c r="I172" s="411">
        <f t="shared" ref="I172:N172" si="60">SUM(I173:I173)</f>
        <v>0</v>
      </c>
      <c r="J172" s="411">
        <f t="shared" si="60"/>
        <v>0</v>
      </c>
      <c r="K172" s="411">
        <f t="shared" si="60"/>
        <v>0</v>
      </c>
      <c r="L172" s="411">
        <f t="shared" si="60"/>
        <v>0</v>
      </c>
      <c r="M172" s="411">
        <f t="shared" si="60"/>
        <v>0</v>
      </c>
      <c r="N172" s="411">
        <f t="shared" si="60"/>
        <v>0</v>
      </c>
    </row>
    <row r="173" spans="1:14">
      <c r="A173" s="401" t="str">
        <f>'Приложение 1.1'!A173</f>
        <v>2.7.3.1.1</v>
      </c>
      <c r="B173" s="409" t="str">
        <f>'Приложение 1.1'!B173</f>
        <v xml:space="preserve">Объект 1 </v>
      </c>
      <c r="C173" s="410">
        <f>'Приложение 1.1'!K173</f>
        <v>0</v>
      </c>
      <c r="D173" s="410">
        <f>'Приложение 1.1'!L173</f>
        <v>0</v>
      </c>
      <c r="E173" s="410">
        <f>'Приложение 1.1'!M173</f>
        <v>0</v>
      </c>
      <c r="F173" s="410">
        <f>'Приложение 1.1'!N173</f>
        <v>0</v>
      </c>
      <c r="G173" s="410">
        <f>'Приложение 1.1'!O173</f>
        <v>0</v>
      </c>
      <c r="H173" s="410">
        <f>'Приложение 1.1'!P173</f>
        <v>0</v>
      </c>
      <c r="I173" s="404"/>
      <c r="J173" s="404"/>
      <c r="K173" s="404"/>
      <c r="L173" s="404"/>
      <c r="M173" s="404"/>
      <c r="N173" s="404"/>
    </row>
    <row r="174" spans="1:14">
      <c r="A174" s="401" t="str">
        <f>'Приложение 1.1'!A174</f>
        <v>2.7.4</v>
      </c>
      <c r="B174" s="409" t="str">
        <f>'Приложение 1.1'!B174</f>
        <v>Машины и оборудование (кроме подстанций)</v>
      </c>
      <c r="C174" s="410">
        <f>'Приложение 1.1'!K174</f>
        <v>0</v>
      </c>
      <c r="D174" s="410">
        <f>'Приложение 1.1'!L174</f>
        <v>0</v>
      </c>
      <c r="E174" s="410">
        <f>'Приложение 1.1'!M174</f>
        <v>0</v>
      </c>
      <c r="F174" s="410">
        <f>'Приложение 1.1'!N174</f>
        <v>0</v>
      </c>
      <c r="G174" s="410">
        <f>'Приложение 1.1'!O174</f>
        <v>0</v>
      </c>
      <c r="H174" s="410">
        <f>'Приложение 1.1'!P174</f>
        <v>0</v>
      </c>
      <c r="I174" s="411">
        <f t="shared" ref="I174:N174" si="61">SUM(I175:I175)</f>
        <v>0</v>
      </c>
      <c r="J174" s="411">
        <f t="shared" si="61"/>
        <v>0</v>
      </c>
      <c r="K174" s="411">
        <f t="shared" si="61"/>
        <v>0</v>
      </c>
      <c r="L174" s="411">
        <f t="shared" si="61"/>
        <v>0</v>
      </c>
      <c r="M174" s="411">
        <f t="shared" si="61"/>
        <v>0</v>
      </c>
      <c r="N174" s="411">
        <f t="shared" si="61"/>
        <v>0</v>
      </c>
    </row>
    <row r="175" spans="1:14">
      <c r="A175" s="401" t="str">
        <f>'Приложение 1.1'!A175</f>
        <v>2.7.4.1.1</v>
      </c>
      <c r="B175" s="409" t="str">
        <f>'Приложение 1.1'!B175</f>
        <v xml:space="preserve">Объект 1  </v>
      </c>
      <c r="C175" s="410">
        <f>'Приложение 1.1'!K175</f>
        <v>0</v>
      </c>
      <c r="D175" s="410">
        <f>'Приложение 1.1'!L175</f>
        <v>0</v>
      </c>
      <c r="E175" s="410">
        <f>'Приложение 1.1'!M175</f>
        <v>0</v>
      </c>
      <c r="F175" s="410">
        <f>'Приложение 1.1'!N175</f>
        <v>0</v>
      </c>
      <c r="G175" s="410">
        <f>'Приложение 1.1'!O175</f>
        <v>0</v>
      </c>
      <c r="H175" s="410">
        <f>'Приложение 1.1'!P175</f>
        <v>0</v>
      </c>
      <c r="I175" s="404"/>
      <c r="J175" s="404"/>
      <c r="K175" s="404"/>
      <c r="L175" s="404"/>
      <c r="M175" s="404"/>
      <c r="N175" s="404"/>
    </row>
    <row r="176" spans="1:14">
      <c r="A176" s="401" t="str">
        <f>'Приложение 1.1'!A176</f>
        <v>2.7.5</v>
      </c>
      <c r="B176" s="409" t="str">
        <f>'Приложение 1.1'!B176</f>
        <v>Транспортные средства</v>
      </c>
      <c r="C176" s="410">
        <f>'Приложение 1.1'!K176</f>
        <v>0</v>
      </c>
      <c r="D176" s="410">
        <f>'Приложение 1.1'!L176</f>
        <v>0</v>
      </c>
      <c r="E176" s="410">
        <f>'Приложение 1.1'!M176</f>
        <v>0</v>
      </c>
      <c r="F176" s="410">
        <f>'Приложение 1.1'!N176</f>
        <v>0</v>
      </c>
      <c r="G176" s="410">
        <f>'Приложение 1.1'!O176</f>
        <v>0</v>
      </c>
      <c r="H176" s="410">
        <f>'Приложение 1.1'!P176</f>
        <v>0</v>
      </c>
      <c r="I176" s="411">
        <f t="shared" ref="I176:N176" si="62">SUM(I177:I177)</f>
        <v>0</v>
      </c>
      <c r="J176" s="411">
        <f t="shared" si="62"/>
        <v>0</v>
      </c>
      <c r="K176" s="411">
        <f t="shared" si="62"/>
        <v>0</v>
      </c>
      <c r="L176" s="411">
        <f t="shared" si="62"/>
        <v>0</v>
      </c>
      <c r="M176" s="411">
        <f t="shared" si="62"/>
        <v>0</v>
      </c>
      <c r="N176" s="411">
        <f t="shared" si="62"/>
        <v>0</v>
      </c>
    </row>
    <row r="177" spans="1:14">
      <c r="A177" s="401" t="str">
        <f>'Приложение 1.1'!A177</f>
        <v>2.7.5.1.1</v>
      </c>
      <c r="B177" s="409" t="str">
        <f>'Приложение 1.1'!B177</f>
        <v xml:space="preserve">Объект 1 </v>
      </c>
      <c r="C177" s="410">
        <f>'Приложение 1.1'!K177</f>
        <v>0</v>
      </c>
      <c r="D177" s="410">
        <f>'Приложение 1.1'!L177</f>
        <v>0</v>
      </c>
      <c r="E177" s="410">
        <f>'Приложение 1.1'!M177</f>
        <v>0</v>
      </c>
      <c r="F177" s="410">
        <f>'Приложение 1.1'!N177</f>
        <v>0</v>
      </c>
      <c r="G177" s="410">
        <f>'Приложение 1.1'!O177</f>
        <v>0</v>
      </c>
      <c r="H177" s="410">
        <f>'Приложение 1.1'!P177</f>
        <v>0</v>
      </c>
      <c r="I177" s="404"/>
      <c r="J177" s="404"/>
      <c r="K177" s="404"/>
      <c r="L177" s="404"/>
      <c r="M177" s="404"/>
      <c r="N177" s="404"/>
    </row>
    <row r="178" spans="1:14">
      <c r="A178" s="401" t="str">
        <f>'Приложение 1.1'!A178</f>
        <v>2.7.6</v>
      </c>
      <c r="B178" s="409" t="str">
        <f>'Приложение 1.1'!B178</f>
        <v>Инвентарь</v>
      </c>
      <c r="C178" s="410">
        <f>'Приложение 1.1'!K178</f>
        <v>0</v>
      </c>
      <c r="D178" s="410">
        <f>'Приложение 1.1'!L178</f>
        <v>0</v>
      </c>
      <c r="E178" s="410">
        <f>'Приложение 1.1'!M178</f>
        <v>0</v>
      </c>
      <c r="F178" s="410">
        <f>'Приложение 1.1'!N178</f>
        <v>0</v>
      </c>
      <c r="G178" s="410">
        <f>'Приложение 1.1'!O178</f>
        <v>0</v>
      </c>
      <c r="H178" s="410">
        <f>'Приложение 1.1'!P178</f>
        <v>0</v>
      </c>
      <c r="I178" s="411">
        <f t="shared" ref="I178:N178" si="63">SUM(I179:I179)</f>
        <v>0</v>
      </c>
      <c r="J178" s="411">
        <f t="shared" si="63"/>
        <v>0</v>
      </c>
      <c r="K178" s="411">
        <f t="shared" si="63"/>
        <v>0</v>
      </c>
      <c r="L178" s="411">
        <f t="shared" si="63"/>
        <v>0</v>
      </c>
      <c r="M178" s="411">
        <f t="shared" si="63"/>
        <v>0</v>
      </c>
      <c r="N178" s="411">
        <f t="shared" si="63"/>
        <v>0</v>
      </c>
    </row>
    <row r="179" spans="1:14">
      <c r="A179" s="401" t="str">
        <f>'Приложение 1.1'!A179</f>
        <v>2.7.6.1.1</v>
      </c>
      <c r="B179" s="409" t="str">
        <f>'Приложение 1.1'!B179</f>
        <v xml:space="preserve">Объект 1  </v>
      </c>
      <c r="C179" s="410">
        <f>'Приложение 1.1'!K179</f>
        <v>0</v>
      </c>
      <c r="D179" s="410">
        <f>'Приложение 1.1'!L179</f>
        <v>0</v>
      </c>
      <c r="E179" s="410">
        <f>'Приложение 1.1'!M179</f>
        <v>0</v>
      </c>
      <c r="F179" s="410">
        <f>'Приложение 1.1'!N179</f>
        <v>0</v>
      </c>
      <c r="G179" s="410">
        <f>'Приложение 1.1'!O179</f>
        <v>0</v>
      </c>
      <c r="H179" s="410">
        <f>'Приложение 1.1'!P179</f>
        <v>0</v>
      </c>
      <c r="I179" s="404"/>
      <c r="J179" s="404"/>
      <c r="K179" s="404"/>
      <c r="L179" s="404"/>
      <c r="M179" s="404"/>
      <c r="N179" s="404"/>
    </row>
    <row r="180" spans="1:14">
      <c r="A180" s="401" t="str">
        <f>'Приложение 1.1'!A180</f>
        <v>2.7.7</v>
      </c>
      <c r="B180" s="409" t="str">
        <f>'Приложение 1.1'!B180</f>
        <v>Прочие основные средства</v>
      </c>
      <c r="C180" s="410">
        <f>'Приложение 1.1'!K180</f>
        <v>0</v>
      </c>
      <c r="D180" s="410">
        <f>'Приложение 1.1'!L180</f>
        <v>0</v>
      </c>
      <c r="E180" s="410">
        <f>'Приложение 1.1'!M180</f>
        <v>0</v>
      </c>
      <c r="F180" s="410">
        <f>'Приложение 1.1'!N180</f>
        <v>0</v>
      </c>
      <c r="G180" s="410">
        <f>'Приложение 1.1'!O180</f>
        <v>0</v>
      </c>
      <c r="H180" s="410">
        <f>'Приложение 1.1'!P180</f>
        <v>0</v>
      </c>
      <c r="I180" s="411">
        <f t="shared" ref="I180:N180" si="64">SUM(I181:I181)</f>
        <v>0</v>
      </c>
      <c r="J180" s="411">
        <f t="shared" si="64"/>
        <v>0</v>
      </c>
      <c r="K180" s="411">
        <f t="shared" si="64"/>
        <v>0</v>
      </c>
      <c r="L180" s="411">
        <f t="shared" si="64"/>
        <v>0</v>
      </c>
      <c r="M180" s="411">
        <f t="shared" si="64"/>
        <v>0</v>
      </c>
      <c r="N180" s="411">
        <f t="shared" si="64"/>
        <v>0</v>
      </c>
    </row>
    <row r="181" spans="1:14">
      <c r="A181" s="401" t="str">
        <f>'Приложение 1.1'!A181</f>
        <v>2.7.7.1.1</v>
      </c>
      <c r="B181" s="409" t="str">
        <f>'Приложение 1.1'!B181</f>
        <v xml:space="preserve">Объект 1  </v>
      </c>
      <c r="C181" s="410">
        <f>'Приложение 1.1'!K181</f>
        <v>0</v>
      </c>
      <c r="D181" s="410">
        <f>'Приложение 1.1'!L181</f>
        <v>0</v>
      </c>
      <c r="E181" s="410">
        <f>'Приложение 1.1'!M181</f>
        <v>0</v>
      </c>
      <c r="F181" s="410">
        <f>'Приложение 1.1'!N181</f>
        <v>0</v>
      </c>
      <c r="G181" s="410">
        <f>'Приложение 1.1'!O181</f>
        <v>0</v>
      </c>
      <c r="H181" s="410">
        <f>'Приложение 1.1'!P181</f>
        <v>0</v>
      </c>
      <c r="I181" s="404"/>
      <c r="J181" s="404"/>
      <c r="K181" s="404"/>
      <c r="L181" s="404"/>
      <c r="M181" s="404"/>
      <c r="N181" s="404"/>
    </row>
    <row r="182" spans="1:14">
      <c r="A182" s="401" t="str">
        <f>'Приложение 1.1'!A182</f>
        <v>2.7.8</v>
      </c>
      <c r="B182" s="409" t="str">
        <f>'Приложение 1.1'!B182</f>
        <v>Пир для строительства будущих лет</v>
      </c>
      <c r="C182" s="410">
        <f>'Приложение 1.1'!K182</f>
        <v>0</v>
      </c>
      <c r="D182" s="410">
        <f>'Приложение 1.1'!L182</f>
        <v>0</v>
      </c>
      <c r="E182" s="410">
        <f>'Приложение 1.1'!M182</f>
        <v>0</v>
      </c>
      <c r="F182" s="410">
        <f>'Приложение 1.1'!N182</f>
        <v>0</v>
      </c>
      <c r="G182" s="410">
        <f>'Приложение 1.1'!O182</f>
        <v>0</v>
      </c>
      <c r="H182" s="410">
        <f>'Приложение 1.1'!P182</f>
        <v>0</v>
      </c>
      <c r="I182" s="411">
        <f t="shared" ref="I182:N182" si="65">SUM(I183:I183)</f>
        <v>0</v>
      </c>
      <c r="J182" s="411">
        <f t="shared" si="65"/>
        <v>0</v>
      </c>
      <c r="K182" s="411">
        <f t="shared" si="65"/>
        <v>0</v>
      </c>
      <c r="L182" s="411">
        <f t="shared" si="65"/>
        <v>0</v>
      </c>
      <c r="M182" s="411">
        <f t="shared" si="65"/>
        <v>0</v>
      </c>
      <c r="N182" s="411">
        <f t="shared" si="65"/>
        <v>0</v>
      </c>
    </row>
    <row r="183" spans="1:14">
      <c r="A183" s="401" t="str">
        <f>'Приложение 1.1'!A183</f>
        <v>2.7.8.1.1</v>
      </c>
      <c r="B183" s="409" t="str">
        <f>'Приложение 1.1'!B183</f>
        <v xml:space="preserve">Объект 1  </v>
      </c>
      <c r="C183" s="410">
        <f>'Приложение 1.1'!K183</f>
        <v>0</v>
      </c>
      <c r="D183" s="410">
        <f>'Приложение 1.1'!L183</f>
        <v>0</v>
      </c>
      <c r="E183" s="410">
        <f>'Приложение 1.1'!M183</f>
        <v>0</v>
      </c>
      <c r="F183" s="410">
        <f>'Приложение 1.1'!N183</f>
        <v>0</v>
      </c>
      <c r="G183" s="410">
        <f>'Приложение 1.1'!O183</f>
        <v>0</v>
      </c>
      <c r="H183" s="410">
        <f>'Приложение 1.1'!P183</f>
        <v>0</v>
      </c>
      <c r="I183" s="404"/>
      <c r="J183" s="404"/>
      <c r="K183" s="404"/>
      <c r="L183" s="404"/>
      <c r="M183" s="404"/>
      <c r="N183" s="404"/>
    </row>
    <row r="184" spans="1:14">
      <c r="A184" s="397" t="str">
        <f>'Приложение 1.1'!A184</f>
        <v>2.8</v>
      </c>
      <c r="B184" s="406" t="str">
        <f>'Приложение 1.1'!B184</f>
        <v>Оборудование, не входящее в сметы строек</v>
      </c>
      <c r="C184" s="407">
        <f>'Приложение 1.1'!K184</f>
        <v>0</v>
      </c>
      <c r="D184" s="407">
        <f>'Приложение 1.1'!L184</f>
        <v>0</v>
      </c>
      <c r="E184" s="407">
        <f>'Приложение 1.1'!M184</f>
        <v>0</v>
      </c>
      <c r="F184" s="407">
        <f>'Приложение 1.1'!N184</f>
        <v>0</v>
      </c>
      <c r="G184" s="407">
        <f>'Приложение 1.1'!O184</f>
        <v>0</v>
      </c>
      <c r="H184" s="407">
        <f>'Приложение 1.1'!P184</f>
        <v>0</v>
      </c>
      <c r="I184" s="408">
        <f t="shared" ref="I184:N184" si="66">SUM(I185:I185)</f>
        <v>0</v>
      </c>
      <c r="J184" s="408">
        <f t="shared" si="66"/>
        <v>0</v>
      </c>
      <c r="K184" s="408">
        <f t="shared" si="66"/>
        <v>0</v>
      </c>
      <c r="L184" s="408">
        <f t="shared" si="66"/>
        <v>0</v>
      </c>
      <c r="M184" s="408">
        <f t="shared" si="66"/>
        <v>0</v>
      </c>
      <c r="N184" s="408">
        <f t="shared" si="66"/>
        <v>0</v>
      </c>
    </row>
    <row r="185" spans="1:14">
      <c r="A185" s="401" t="str">
        <f>'Приложение 1.1'!A185</f>
        <v>2.8.1.1</v>
      </c>
      <c r="B185" s="409" t="str">
        <f>'Приложение 1.1'!B185</f>
        <v xml:space="preserve">Объект 1  </v>
      </c>
      <c r="C185" s="410">
        <f>'Приложение 1.1'!K185</f>
        <v>0</v>
      </c>
      <c r="D185" s="410">
        <f>'Приложение 1.1'!L185</f>
        <v>0</v>
      </c>
      <c r="E185" s="410">
        <f>'Приложение 1.1'!M185</f>
        <v>0</v>
      </c>
      <c r="F185" s="410">
        <f>'Приложение 1.1'!N185</f>
        <v>0</v>
      </c>
      <c r="G185" s="410">
        <f>'Приложение 1.1'!O185</f>
        <v>0</v>
      </c>
      <c r="H185" s="410">
        <f>'Приложение 1.1'!P185</f>
        <v>0</v>
      </c>
      <c r="I185" s="404"/>
      <c r="J185" s="404"/>
      <c r="K185" s="404"/>
      <c r="L185" s="404"/>
      <c r="M185" s="404"/>
      <c r="N185" s="404"/>
    </row>
    <row r="186" spans="1:14">
      <c r="A186" s="405" t="str">
        <f>'Приложение 1.1'!A186</f>
        <v>2.9</v>
      </c>
      <c r="B186" s="412" t="str">
        <f>'Приложение 1.1'!B186</f>
        <v>Объекты непроизводственной сферы</v>
      </c>
      <c r="C186" s="399">
        <f>'Приложение 1.1'!K186</f>
        <v>0</v>
      </c>
      <c r="D186" s="399">
        <f>'Приложение 1.1'!L186</f>
        <v>0</v>
      </c>
      <c r="E186" s="399">
        <f>'Приложение 1.1'!M186</f>
        <v>0</v>
      </c>
      <c r="F186" s="399">
        <f>'Приложение 1.1'!N186</f>
        <v>0</v>
      </c>
      <c r="G186" s="399">
        <f>'Приложение 1.1'!O186</f>
        <v>0</v>
      </c>
      <c r="H186" s="399">
        <f>'Приложение 1.1'!P186</f>
        <v>0</v>
      </c>
      <c r="I186" s="400">
        <f t="shared" ref="I186:N186" si="67">SUM(I187:I187)</f>
        <v>0</v>
      </c>
      <c r="J186" s="400">
        <f t="shared" si="67"/>
        <v>0</v>
      </c>
      <c r="K186" s="400">
        <f t="shared" si="67"/>
        <v>0</v>
      </c>
      <c r="L186" s="400">
        <f t="shared" si="67"/>
        <v>0</v>
      </c>
      <c r="M186" s="400">
        <f t="shared" si="67"/>
        <v>0</v>
      </c>
      <c r="N186" s="400">
        <f t="shared" si="67"/>
        <v>0</v>
      </c>
    </row>
    <row r="187" spans="1:14">
      <c r="A187" s="413" t="str">
        <f>'Приложение 1.1'!A187</f>
        <v>2.9.1.1</v>
      </c>
      <c r="B187" s="414" t="str">
        <f>'Приложение 1.1'!B187</f>
        <v xml:space="preserve">Объект 1  </v>
      </c>
      <c r="C187" s="410">
        <f>'Приложение 1.1'!K187</f>
        <v>0</v>
      </c>
      <c r="D187" s="410">
        <f>'Приложение 1.1'!L187</f>
        <v>0</v>
      </c>
      <c r="E187" s="410">
        <f>'Приложение 1.1'!M187</f>
        <v>0</v>
      </c>
      <c r="F187" s="410">
        <f>'Приложение 1.1'!N187</f>
        <v>0</v>
      </c>
      <c r="G187" s="410">
        <f>'Приложение 1.1'!O187</f>
        <v>0</v>
      </c>
      <c r="H187" s="410">
        <f>'Приложение 1.1'!P187</f>
        <v>0</v>
      </c>
      <c r="I187" s="404"/>
      <c r="J187" s="404"/>
      <c r="K187" s="404"/>
      <c r="L187" s="404"/>
      <c r="M187" s="404"/>
      <c r="N187" s="404"/>
    </row>
    <row r="188" spans="1:14">
      <c r="A188" s="405" t="str">
        <f>'Приложение 1.1'!A188</f>
        <v>2.10</v>
      </c>
      <c r="B188" s="412" t="str">
        <f>'Приложение 1.1'!B188</f>
        <v>Прочие объекты нематериальынх активов</v>
      </c>
      <c r="C188" s="399">
        <f>'Приложение 1.1'!K188</f>
        <v>0</v>
      </c>
      <c r="D188" s="399">
        <f>'Приложение 1.1'!L188</f>
        <v>0</v>
      </c>
      <c r="E188" s="399">
        <f>'Приложение 1.1'!M188</f>
        <v>0</v>
      </c>
      <c r="F188" s="399">
        <f>'Приложение 1.1'!N188</f>
        <v>0</v>
      </c>
      <c r="G188" s="399">
        <f>'Приложение 1.1'!O188</f>
        <v>0</v>
      </c>
      <c r="H188" s="399">
        <f>'Приложение 1.1'!P188</f>
        <v>0</v>
      </c>
      <c r="I188" s="400">
        <f t="shared" ref="I188:N188" si="68">SUM(I189:I189)</f>
        <v>0</v>
      </c>
      <c r="J188" s="400">
        <f t="shared" si="68"/>
        <v>0</v>
      </c>
      <c r="K188" s="400">
        <f t="shared" si="68"/>
        <v>0</v>
      </c>
      <c r="L188" s="400">
        <f t="shared" si="68"/>
        <v>0</v>
      </c>
      <c r="M188" s="400">
        <f t="shared" si="68"/>
        <v>0</v>
      </c>
      <c r="N188" s="400">
        <f t="shared" si="68"/>
        <v>0</v>
      </c>
    </row>
    <row r="189" spans="1:14">
      <c r="A189" s="413" t="str">
        <f>'Приложение 1.1'!A189</f>
        <v>1.10.1.1</v>
      </c>
      <c r="B189" s="414" t="str">
        <f>'Приложение 1.1'!B189</f>
        <v xml:space="preserve">Объект 1  </v>
      </c>
      <c r="C189" s="410">
        <f>'Приложение 1.1'!K189</f>
        <v>0</v>
      </c>
      <c r="D189" s="410">
        <f>'Приложение 1.1'!L189</f>
        <v>0</v>
      </c>
      <c r="E189" s="410">
        <f>'Приложение 1.1'!M189</f>
        <v>0</v>
      </c>
      <c r="F189" s="410">
        <f>'Приложение 1.1'!N189</f>
        <v>0</v>
      </c>
      <c r="G189" s="410">
        <f>'Приложение 1.1'!O189</f>
        <v>0</v>
      </c>
      <c r="H189" s="410">
        <f>'Приложение 1.1'!P189</f>
        <v>0</v>
      </c>
      <c r="I189" s="404"/>
      <c r="J189" s="404"/>
      <c r="K189" s="404"/>
      <c r="L189" s="404"/>
      <c r="M189" s="404"/>
      <c r="N189" s="404"/>
    </row>
    <row r="190" spans="1:14">
      <c r="A190" s="405" t="str">
        <f>'Приложение 1.1'!A190</f>
        <v>2.11</v>
      </c>
      <c r="B190" s="412" t="str">
        <f>'Приложение 1.1'!B190</f>
        <v>Прочее:</v>
      </c>
      <c r="C190" s="399">
        <f>'Приложение 1.1'!K190</f>
        <v>0</v>
      </c>
      <c r="D190" s="399">
        <f>'Приложение 1.1'!L190</f>
        <v>0</v>
      </c>
      <c r="E190" s="399">
        <f>'Приложение 1.1'!M190</f>
        <v>0</v>
      </c>
      <c r="F190" s="399">
        <f>'Приложение 1.1'!N190</f>
        <v>0</v>
      </c>
      <c r="G190" s="399">
        <f>'Приложение 1.1'!O190</f>
        <v>0</v>
      </c>
      <c r="H190" s="399">
        <f>'Приложение 1.1'!P190</f>
        <v>0</v>
      </c>
      <c r="I190" s="400">
        <f t="shared" ref="I190:N190" si="69">SUM(I191:I191)</f>
        <v>0</v>
      </c>
      <c r="J190" s="400">
        <f t="shared" si="69"/>
        <v>0</v>
      </c>
      <c r="K190" s="400">
        <f t="shared" si="69"/>
        <v>0</v>
      </c>
      <c r="L190" s="400">
        <f t="shared" si="69"/>
        <v>0</v>
      </c>
      <c r="M190" s="400">
        <f t="shared" si="69"/>
        <v>0</v>
      </c>
      <c r="N190" s="400">
        <f t="shared" si="69"/>
        <v>0</v>
      </c>
    </row>
    <row r="191" spans="1:14">
      <c r="A191" s="415" t="str">
        <f>'Приложение 1.1'!A191</f>
        <v>2.11.1.1</v>
      </c>
      <c r="B191" s="416" t="str">
        <f>'Приложение 1.1'!B191</f>
        <v xml:space="preserve">Объект 1 </v>
      </c>
      <c r="C191" s="417">
        <f>'Приложение 1.1'!K191</f>
        <v>0</v>
      </c>
      <c r="D191" s="417">
        <f>'Приложение 1.1'!L191</f>
        <v>0</v>
      </c>
      <c r="E191" s="417">
        <f>'Приложение 1.1'!M191</f>
        <v>0</v>
      </c>
      <c r="F191" s="417">
        <f>'Приложение 1.1'!N191</f>
        <v>0</v>
      </c>
      <c r="G191" s="417">
        <f>'Приложение 1.1'!O191</f>
        <v>0</v>
      </c>
      <c r="H191" s="417">
        <f>'Приложение 1.1'!P191</f>
        <v>0</v>
      </c>
      <c r="I191" s="418"/>
      <c r="J191" s="418"/>
      <c r="K191" s="418"/>
      <c r="L191" s="418"/>
      <c r="M191" s="418"/>
      <c r="N191" s="418"/>
    </row>
  </sheetData>
  <mergeCells count="20">
    <mergeCell ref="J8:N8"/>
    <mergeCell ref="K1:N1"/>
    <mergeCell ref="K2:N2"/>
    <mergeCell ref="K3:N3"/>
    <mergeCell ref="A4:N4"/>
    <mergeCell ref="A6:N6"/>
    <mergeCell ref="A7:N7"/>
    <mergeCell ref="C5:I5"/>
    <mergeCell ref="A12:A14"/>
    <mergeCell ref="C13:D13"/>
    <mergeCell ref="E13:F13"/>
    <mergeCell ref="G13:H13"/>
    <mergeCell ref="B12:B14"/>
    <mergeCell ref="C12:H12"/>
    <mergeCell ref="J9:N9"/>
    <mergeCell ref="I13:J13"/>
    <mergeCell ref="K13:L13"/>
    <mergeCell ref="M13:N13"/>
    <mergeCell ref="I12:N12"/>
    <mergeCell ref="J10:N10"/>
  </mergeCells>
  <phoneticPr fontId="0" type="noConversion"/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topLeftCell="A13" workbookViewId="0">
      <selection activeCell="A24" sqref="A24:S24"/>
    </sheetView>
  </sheetViews>
  <sheetFormatPr defaultColWidth="9.140625" defaultRowHeight="15"/>
  <cols>
    <col min="1" max="16384" width="9.140625" style="34"/>
  </cols>
  <sheetData>
    <row r="1" spans="1:19" ht="15" customHeight="1">
      <c r="A1" s="610"/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00" t="s">
        <v>219</v>
      </c>
      <c r="O1" s="600"/>
      <c r="P1" s="600"/>
      <c r="Q1" s="600"/>
      <c r="R1" s="600"/>
      <c r="S1" s="601"/>
    </row>
    <row r="2" spans="1:19" ht="15" customHeight="1">
      <c r="A2" s="594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602" t="s">
        <v>33</v>
      </c>
      <c r="O2" s="602"/>
      <c r="P2" s="602"/>
      <c r="Q2" s="602"/>
      <c r="R2" s="602"/>
      <c r="S2" s="603"/>
    </row>
    <row r="3" spans="1:19" ht="15" customHeight="1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602" t="s">
        <v>35</v>
      </c>
      <c r="O3" s="602"/>
      <c r="P3" s="602"/>
      <c r="Q3" s="602"/>
      <c r="R3" s="602"/>
      <c r="S3" s="603"/>
    </row>
    <row r="4" spans="1:19" ht="18.75">
      <c r="A4" s="607" t="s">
        <v>350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9"/>
    </row>
    <row r="5" spans="1:19" ht="17.45" customHeight="1">
      <c r="A5" s="39"/>
      <c r="B5" s="40"/>
      <c r="C5" s="40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40"/>
      <c r="R5" s="40"/>
      <c r="S5" s="41"/>
    </row>
    <row r="6" spans="1:19" ht="15.75">
      <c r="A6" s="604" t="s">
        <v>183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6"/>
    </row>
    <row r="7" spans="1:19">
      <c r="A7" s="3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7"/>
    </row>
    <row r="8" spans="1:19" ht="1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597" t="s">
        <v>34</v>
      </c>
      <c r="N8" s="597"/>
      <c r="O8" s="597"/>
      <c r="P8" s="597"/>
      <c r="Q8" s="597"/>
      <c r="R8" s="597"/>
      <c r="S8" s="598"/>
    </row>
    <row r="9" spans="1:19" ht="18.75" customHeight="1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597" t="s">
        <v>378</v>
      </c>
      <c r="N9" s="597"/>
      <c r="O9" s="597"/>
      <c r="P9" s="597"/>
      <c r="Q9" s="597"/>
      <c r="R9" s="597"/>
      <c r="S9" s="598"/>
    </row>
    <row r="10" spans="1:19" ht="18.75" customHeight="1">
      <c r="A10" s="3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97" t="s">
        <v>377</v>
      </c>
      <c r="N10" s="597"/>
      <c r="O10" s="597"/>
      <c r="P10" s="597"/>
      <c r="Q10" s="597"/>
      <c r="R10" s="597"/>
      <c r="S10" s="598"/>
    </row>
    <row r="11" spans="1:19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7"/>
    </row>
    <row r="12" spans="1:19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7"/>
    </row>
    <row r="13" spans="1:19">
      <c r="A13" s="594" t="s">
        <v>218</v>
      </c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6"/>
    </row>
    <row r="14" spans="1:19" ht="21" customHeight="1">
      <c r="A14" s="599" t="s">
        <v>2</v>
      </c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68"/>
    </row>
    <row r="15" spans="1:19" ht="3" customHeight="1">
      <c r="A15" s="599"/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68"/>
    </row>
    <row r="16" spans="1:19" ht="12.75" customHeight="1">
      <c r="A16" s="599"/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68"/>
    </row>
    <row r="17" spans="1:19" ht="29.25" hidden="1" customHeight="1">
      <c r="A17" s="59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68"/>
    </row>
    <row r="18" spans="1:19" ht="258" hidden="1" customHeight="1" thickBot="1">
      <c r="A18" s="599"/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38"/>
    </row>
    <row r="20" spans="1:19" s="1" customFormat="1">
      <c r="A20" s="538" t="s">
        <v>213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</row>
    <row r="21" spans="1:19" s="1" customFormat="1">
      <c r="A21" s="538" t="s">
        <v>214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</row>
    <row r="22" spans="1:19" s="1" customFormat="1">
      <c r="A22" s="538" t="s">
        <v>215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</row>
    <row r="23" spans="1:19" s="1" customFormat="1">
      <c r="A23" s="538" t="s">
        <v>216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</row>
    <row r="24" spans="1:19" s="1" customFormat="1" ht="33" customHeight="1">
      <c r="A24" s="538" t="s">
        <v>217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</row>
  </sheetData>
  <mergeCells count="17">
    <mergeCell ref="N1:S1"/>
    <mergeCell ref="N2:S2"/>
    <mergeCell ref="N3:S3"/>
    <mergeCell ref="A6:S6"/>
    <mergeCell ref="A4:S4"/>
    <mergeCell ref="A1:M3"/>
    <mergeCell ref="D5:P5"/>
    <mergeCell ref="A24:S24"/>
    <mergeCell ref="A13:S13"/>
    <mergeCell ref="M8:S8"/>
    <mergeCell ref="M9:S9"/>
    <mergeCell ref="M10:S10"/>
    <mergeCell ref="A20:S20"/>
    <mergeCell ref="A21:S21"/>
    <mergeCell ref="A22:S22"/>
    <mergeCell ref="A23:S23"/>
    <mergeCell ref="A14:R18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6"/>
  <sheetViews>
    <sheetView tabSelected="1" topLeftCell="A4" zoomScale="115" zoomScaleNormal="115" workbookViewId="0">
      <selection activeCell="A4" sqref="A1:XFD1048576"/>
    </sheetView>
  </sheetViews>
  <sheetFormatPr defaultColWidth="9.140625" defaultRowHeight="15"/>
  <cols>
    <col min="1" max="1" width="12.28515625" style="11" customWidth="1"/>
    <col min="2" max="2" width="40.42578125" style="20" customWidth="1"/>
    <col min="3" max="3" width="11.28515625" style="1" customWidth="1"/>
    <col min="4" max="4" width="12.28515625" style="1" customWidth="1"/>
    <col min="5" max="5" width="8.140625" style="1" customWidth="1"/>
    <col min="6" max="6" width="7.7109375" style="1" customWidth="1"/>
    <col min="7" max="7" width="8.140625" style="1" customWidth="1"/>
    <col min="8" max="8" width="8.5703125" style="1" customWidth="1"/>
    <col min="9" max="9" width="10.140625" style="1" customWidth="1"/>
    <col min="10" max="10" width="10" style="1" customWidth="1"/>
    <col min="11" max="11" width="10.28515625" style="1" customWidth="1"/>
    <col min="12" max="12" width="9.140625" style="1"/>
    <col min="13" max="13" width="8.42578125" style="1" customWidth="1"/>
    <col min="14" max="14" width="8.140625" style="1" customWidth="1"/>
    <col min="15" max="15" width="10.28515625" style="1" customWidth="1"/>
    <col min="16" max="16" width="9.140625" style="1"/>
    <col min="17" max="17" width="9.85546875" style="1" customWidth="1"/>
    <col min="18" max="18" width="9.140625" style="1"/>
    <col min="19" max="19" width="19.42578125" style="1" customWidth="1"/>
    <col min="20" max="20" width="9" style="1" customWidth="1"/>
    <col min="21" max="21" width="20.7109375" style="1" customWidth="1"/>
    <col min="22" max="16384" width="9.140625" style="1"/>
  </cols>
  <sheetData>
    <row r="1" spans="1:21">
      <c r="K1" s="11"/>
      <c r="L1" s="11"/>
      <c r="P1" s="536" t="s">
        <v>182</v>
      </c>
      <c r="Q1" s="536"/>
      <c r="R1" s="536"/>
      <c r="S1" s="536"/>
      <c r="T1" s="536"/>
      <c r="U1" s="536"/>
    </row>
    <row r="2" spans="1:21">
      <c r="K2" s="11"/>
      <c r="L2" s="11"/>
      <c r="P2" s="536" t="s">
        <v>33</v>
      </c>
      <c r="Q2" s="536"/>
      <c r="R2" s="536"/>
      <c r="S2" s="536"/>
      <c r="T2" s="536"/>
      <c r="U2" s="536"/>
    </row>
    <row r="3" spans="1:21">
      <c r="K3" s="11"/>
      <c r="L3" s="11"/>
      <c r="P3" s="536" t="s">
        <v>35</v>
      </c>
      <c r="Q3" s="536"/>
      <c r="R3" s="536"/>
      <c r="S3" s="536"/>
      <c r="T3" s="536"/>
      <c r="U3" s="536"/>
    </row>
    <row r="4" spans="1:21" ht="20.25">
      <c r="A4" s="537" t="s">
        <v>350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</row>
    <row r="5" spans="1:21" ht="20.25">
      <c r="A5" s="74"/>
      <c r="B5" s="74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74"/>
      <c r="O5" s="74"/>
      <c r="P5" s="74"/>
      <c r="Q5" s="74"/>
      <c r="R5" s="74"/>
      <c r="S5" s="74"/>
      <c r="T5" s="74"/>
      <c r="U5" s="74"/>
    </row>
    <row r="6" spans="1:21" ht="18.75">
      <c r="A6" s="535" t="s">
        <v>183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</row>
    <row r="7" spans="1:21" ht="18.75">
      <c r="A7" s="535" t="s">
        <v>410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</row>
    <row r="8" spans="1:21" ht="18.75">
      <c r="A8" s="534" t="s">
        <v>34</v>
      </c>
      <c r="B8" s="534"/>
      <c r="C8" s="534"/>
      <c r="D8" s="534"/>
      <c r="E8" s="534"/>
      <c r="F8" s="534"/>
      <c r="G8" s="534"/>
      <c r="H8" s="534"/>
      <c r="O8" s="555" t="s">
        <v>34</v>
      </c>
      <c r="P8" s="555"/>
      <c r="Q8" s="555"/>
      <c r="R8" s="555"/>
      <c r="S8" s="555"/>
      <c r="T8" s="555"/>
      <c r="U8" s="555"/>
    </row>
    <row r="9" spans="1:21" ht="18.75">
      <c r="A9" s="534" t="s">
        <v>155</v>
      </c>
      <c r="B9" s="534"/>
      <c r="C9" s="534"/>
      <c r="D9" s="534"/>
      <c r="E9" s="534"/>
      <c r="F9" s="534"/>
      <c r="G9" s="534"/>
      <c r="H9" s="534"/>
      <c r="O9" s="555" t="s">
        <v>378</v>
      </c>
      <c r="P9" s="555"/>
      <c r="Q9" s="555"/>
      <c r="R9" s="555"/>
      <c r="S9" s="555"/>
      <c r="T9" s="555"/>
      <c r="U9" s="555"/>
    </row>
    <row r="10" spans="1:21" ht="18.75">
      <c r="A10" s="534" t="s">
        <v>451</v>
      </c>
      <c r="B10" s="534"/>
      <c r="C10" s="534"/>
      <c r="D10" s="534"/>
      <c r="E10" s="534"/>
      <c r="F10" s="534"/>
      <c r="G10" s="534"/>
      <c r="H10" s="534"/>
      <c r="O10" s="555" t="s">
        <v>377</v>
      </c>
      <c r="P10" s="555"/>
      <c r="Q10" s="555"/>
      <c r="R10" s="555"/>
      <c r="S10" s="555"/>
      <c r="T10" s="555"/>
      <c r="U10" s="555"/>
    </row>
    <row r="11" spans="1:21" ht="19.5" thickBot="1">
      <c r="A11" s="9"/>
      <c r="B11" s="12"/>
      <c r="C11" s="24"/>
      <c r="D11" s="24"/>
      <c r="E11" s="24"/>
      <c r="F11" s="24"/>
      <c r="G11" s="24"/>
      <c r="H11" s="24"/>
      <c r="K11" s="11"/>
      <c r="L11" s="11"/>
    </row>
    <row r="12" spans="1:21" s="29" customFormat="1" ht="22.5" customHeight="1" thickTop="1" thickBot="1">
      <c r="A12" s="615" t="s">
        <v>37</v>
      </c>
      <c r="B12" s="617" t="s">
        <v>38</v>
      </c>
      <c r="C12" s="620" t="s">
        <v>184</v>
      </c>
      <c r="D12" s="620" t="s">
        <v>185</v>
      </c>
      <c r="E12" s="621" t="s">
        <v>186</v>
      </c>
      <c r="F12" s="622"/>
      <c r="G12" s="621" t="s">
        <v>187</v>
      </c>
      <c r="H12" s="622"/>
      <c r="I12" s="620" t="s">
        <v>189</v>
      </c>
      <c r="J12" s="620"/>
      <c r="K12" s="620"/>
      <c r="L12" s="620"/>
      <c r="M12" s="620" t="s">
        <v>194</v>
      </c>
      <c r="N12" s="620" t="s">
        <v>195</v>
      </c>
      <c r="O12" s="620" t="s">
        <v>196</v>
      </c>
      <c r="P12" s="620"/>
      <c r="Q12" s="620" t="s">
        <v>197</v>
      </c>
      <c r="R12" s="620"/>
      <c r="S12" s="620" t="s">
        <v>201</v>
      </c>
      <c r="T12" s="620"/>
      <c r="U12" s="623"/>
    </row>
    <row r="13" spans="1:21" s="29" customFormat="1" ht="9" thickBot="1">
      <c r="A13" s="616"/>
      <c r="B13" s="618"/>
      <c r="C13" s="614"/>
      <c r="D13" s="614"/>
      <c r="E13" s="614" t="s">
        <v>170</v>
      </c>
      <c r="F13" s="614" t="s">
        <v>188</v>
      </c>
      <c r="G13" s="614" t="s">
        <v>41</v>
      </c>
      <c r="H13" s="614" t="s">
        <v>167</v>
      </c>
      <c r="I13" s="614" t="s">
        <v>190</v>
      </c>
      <c r="J13" s="614" t="s">
        <v>191</v>
      </c>
      <c r="K13" s="614" t="s">
        <v>192</v>
      </c>
      <c r="L13" s="614" t="s">
        <v>193</v>
      </c>
      <c r="M13" s="614"/>
      <c r="N13" s="614"/>
      <c r="O13" s="614" t="s">
        <v>198</v>
      </c>
      <c r="P13" s="614" t="s">
        <v>199</v>
      </c>
      <c r="Q13" s="614" t="s">
        <v>200</v>
      </c>
      <c r="R13" s="614" t="s">
        <v>199</v>
      </c>
      <c r="S13" s="614" t="s">
        <v>202</v>
      </c>
      <c r="T13" s="614" t="s">
        <v>203</v>
      </c>
      <c r="U13" s="624" t="s">
        <v>204</v>
      </c>
    </row>
    <row r="14" spans="1:21" s="29" customFormat="1" ht="93.75" customHeight="1" thickBot="1">
      <c r="A14" s="616"/>
      <c r="B14" s="619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24"/>
    </row>
    <row r="15" spans="1:21" s="29" customFormat="1" ht="16.149999999999999" customHeight="1">
      <c r="A15" s="443"/>
      <c r="B15" s="444" t="str">
        <f>'Приложение 1.1'!B15</f>
        <v>ВСЕГО</v>
      </c>
      <c r="C15" s="445"/>
      <c r="D15" s="445"/>
      <c r="E15" s="446">
        <f>SUM(E16,E126)</f>
        <v>10.68</v>
      </c>
      <c r="F15" s="446">
        <f>SUM(F16,F126)</f>
        <v>12.18</v>
      </c>
      <c r="G15" s="445">
        <f>'Приложение 1.1'!F15</f>
        <v>0</v>
      </c>
      <c r="H15" s="445">
        <f>'Приложение 1.1'!G15</f>
        <v>0</v>
      </c>
      <c r="I15" s="445"/>
      <c r="J15" s="445"/>
      <c r="K15" s="445"/>
      <c r="L15" s="445"/>
      <c r="M15" s="445"/>
      <c r="N15" s="445"/>
      <c r="O15" s="446">
        <f>SUM(O16,O126)</f>
        <v>158.214</v>
      </c>
      <c r="P15" s="446">
        <f>SUM(P16,P126)</f>
        <v>0</v>
      </c>
      <c r="Q15" s="446">
        <f>SUM(Q16,Q126)</f>
        <v>158.214</v>
      </c>
      <c r="R15" s="446">
        <f>SUM(R16,R126)</f>
        <v>0</v>
      </c>
      <c r="S15" s="445"/>
      <c r="T15" s="445"/>
      <c r="U15" s="447"/>
    </row>
    <row r="16" spans="1:21" s="29" customFormat="1" ht="24">
      <c r="A16" s="448">
        <f>'Приложение 1.1'!A16</f>
        <v>1</v>
      </c>
      <c r="B16" s="449" t="str">
        <f>'Приложение 1.1'!B16</f>
        <v>Техническое перевооружение и реконструкция, в т.ч.</v>
      </c>
      <c r="C16" s="450"/>
      <c r="D16" s="450"/>
      <c r="E16" s="451">
        <f>'Приложение 1.1'!D16</f>
        <v>10.43</v>
      </c>
      <c r="F16" s="451">
        <f>'Приложение 1.1'!E16</f>
        <v>9.6</v>
      </c>
      <c r="G16" s="450">
        <f>'Приложение 1.1'!F16</f>
        <v>0</v>
      </c>
      <c r="H16" s="450">
        <f>'Приложение 1.1'!G16</f>
        <v>0</v>
      </c>
      <c r="I16" s="450"/>
      <c r="J16" s="450"/>
      <c r="K16" s="450"/>
      <c r="L16" s="450"/>
      <c r="M16" s="450"/>
      <c r="N16" s="450"/>
      <c r="O16" s="451">
        <f>SUM(O17,O71,O73,O75,O77,O79,O81,O124)</f>
        <v>132.60399999999998</v>
      </c>
      <c r="P16" s="451">
        <f>SUM(P17,P71,P73,P75,P77,P79,P81,P124)</f>
        <v>0</v>
      </c>
      <c r="Q16" s="451">
        <f>SUM(Q17,Q71,Q73,Q75,Q77,Q79,Q81,Q124)</f>
        <v>132.60399999999998</v>
      </c>
      <c r="R16" s="451">
        <f>SUM(R17,R71,R73,R75,R77,R79,R81,R124)</f>
        <v>0</v>
      </c>
      <c r="S16" s="450"/>
      <c r="T16" s="450"/>
      <c r="U16" s="452"/>
    </row>
    <row r="17" spans="1:24" s="29" customFormat="1" ht="25.5" customHeight="1">
      <c r="A17" s="448" t="str">
        <f>'Приложение 1.1'!A17</f>
        <v>1.1</v>
      </c>
      <c r="B17" s="453" t="str">
        <f>'Приложение 1.1'!B17</f>
        <v>Энергосбережение и повышение энергитической эффективности, в т.ч.</v>
      </c>
      <c r="C17" s="454"/>
      <c r="D17" s="454"/>
      <c r="E17" s="455">
        <f>'Приложение 1.1'!D17</f>
        <v>10.43</v>
      </c>
      <c r="F17" s="455">
        <f>'Приложение 1.1'!E17</f>
        <v>9.6</v>
      </c>
      <c r="G17" s="454">
        <f>'Приложение 1.1'!F17</f>
        <v>0</v>
      </c>
      <c r="H17" s="454">
        <f>'Приложение 1.1'!G17</f>
        <v>0</v>
      </c>
      <c r="I17" s="454"/>
      <c r="J17" s="454"/>
      <c r="K17" s="454"/>
      <c r="L17" s="454"/>
      <c r="M17" s="454"/>
      <c r="N17" s="454"/>
      <c r="O17" s="455">
        <f>SUM(O18,)</f>
        <v>111.81699999999998</v>
      </c>
      <c r="P17" s="455">
        <f>SUM(P18,)</f>
        <v>0</v>
      </c>
      <c r="Q17" s="455">
        <f>SUM(Q18,)</f>
        <v>111.81699999999998</v>
      </c>
      <c r="R17" s="455">
        <f>SUM(R18,)</f>
        <v>0</v>
      </c>
      <c r="S17" s="454"/>
      <c r="T17" s="454"/>
      <c r="U17" s="456"/>
    </row>
    <row r="18" spans="1:24" s="29" customFormat="1" ht="15.6" customHeight="1">
      <c r="A18" s="448" t="str">
        <f>'Приложение 1.1'!A18</f>
        <v>1.1.1</v>
      </c>
      <c r="B18" s="453" t="str">
        <f>'Приложение 1.1'!B18</f>
        <v>Электросетевые объекты, в т.ч.</v>
      </c>
      <c r="C18" s="454"/>
      <c r="D18" s="454"/>
      <c r="E18" s="455">
        <f>'Приложение 1.1'!D18</f>
        <v>10.43</v>
      </c>
      <c r="F18" s="455">
        <f>'Приложение 1.1'!E18</f>
        <v>9.6</v>
      </c>
      <c r="G18" s="454">
        <f>'Приложение 1.1'!F18</f>
        <v>0</v>
      </c>
      <c r="H18" s="454">
        <f>'Приложение 1.1'!G18</f>
        <v>0</v>
      </c>
      <c r="I18" s="454"/>
      <c r="J18" s="454"/>
      <c r="K18" s="454"/>
      <c r="L18" s="454"/>
      <c r="M18" s="454"/>
      <c r="N18" s="454"/>
      <c r="O18" s="455">
        <f>SUM(O19,O39)</f>
        <v>111.81699999999998</v>
      </c>
      <c r="P18" s="455">
        <f>SUM(P19,P39)</f>
        <v>0</v>
      </c>
      <c r="Q18" s="455">
        <f>SUM(Q19,Q39)</f>
        <v>111.81699999999998</v>
      </c>
      <c r="R18" s="455">
        <f>SUM(R19,R39)</f>
        <v>0</v>
      </c>
      <c r="S18" s="454"/>
      <c r="T18" s="454"/>
      <c r="U18" s="456"/>
    </row>
    <row r="19" spans="1:24" s="29" customFormat="1" ht="15" customHeight="1">
      <c r="A19" s="448" t="str">
        <f>'Приложение 1.1'!A19</f>
        <v>1.1.1.1</v>
      </c>
      <c r="B19" s="453" t="str">
        <f>'Приложение 1.1'!B19</f>
        <v>Электрические линии, в т.ч.</v>
      </c>
      <c r="C19" s="454"/>
      <c r="D19" s="454"/>
      <c r="E19" s="455">
        <f>'Приложение 1.1'!D19</f>
        <v>0</v>
      </c>
      <c r="F19" s="455">
        <f>'Приложение 1.1'!E19</f>
        <v>9.6</v>
      </c>
      <c r="G19" s="454">
        <f>'Приложение 1.1'!F19</f>
        <v>0</v>
      </c>
      <c r="H19" s="454">
        <f>'Приложение 1.1'!G19</f>
        <v>0</v>
      </c>
      <c r="I19" s="454"/>
      <c r="J19" s="454"/>
      <c r="K19" s="454"/>
      <c r="L19" s="454"/>
      <c r="M19" s="454"/>
      <c r="N19" s="454"/>
      <c r="O19" s="455">
        <f>SUM(O20,O29,)</f>
        <v>34.32</v>
      </c>
      <c r="P19" s="455">
        <f>SUM(P20,P29,)</f>
        <v>0</v>
      </c>
      <c r="Q19" s="455">
        <f>SUM(Q20,Q29,)</f>
        <v>34.32</v>
      </c>
      <c r="R19" s="455">
        <f>SUM(R20,R29,)</f>
        <v>0</v>
      </c>
      <c r="S19" s="454"/>
      <c r="T19" s="454"/>
      <c r="U19" s="456"/>
      <c r="X19" s="89"/>
    </row>
    <row r="20" spans="1:24" s="29" customFormat="1" ht="12">
      <c r="A20" s="355" t="str">
        <f>'Приложение 1.1'!A20</f>
        <v>1.1.1.1.1</v>
      </c>
      <c r="B20" s="356" t="str">
        <f>'Приложение 1.1'!B20</f>
        <v>Воздушные линии, в т.ч.</v>
      </c>
      <c r="C20" s="357"/>
      <c r="D20" s="357"/>
      <c r="E20" s="358">
        <f>'Приложение 1.1'!D20</f>
        <v>0</v>
      </c>
      <c r="F20" s="358">
        <f>'Приложение 1.1'!E20</f>
        <v>0</v>
      </c>
      <c r="G20" s="357">
        <f>'Приложение 1.1'!F20</f>
        <v>0</v>
      </c>
      <c r="H20" s="357">
        <f>'Приложение 1.1'!G20</f>
        <v>0</v>
      </c>
      <c r="I20" s="357"/>
      <c r="J20" s="357"/>
      <c r="K20" s="357"/>
      <c r="L20" s="357"/>
      <c r="M20" s="357"/>
      <c r="N20" s="357"/>
      <c r="O20" s="358">
        <f>SUM(O21,O23,O25,O27)</f>
        <v>0</v>
      </c>
      <c r="P20" s="358">
        <f>SUM(P21,P23,P25,P27)</f>
        <v>0</v>
      </c>
      <c r="Q20" s="358">
        <f>SUM(Q21,Q23,Q25,Q27)</f>
        <v>0</v>
      </c>
      <c r="R20" s="358">
        <f>SUM(R21,R23,R25,R27)</f>
        <v>0</v>
      </c>
      <c r="S20" s="357"/>
      <c r="T20" s="357"/>
      <c r="U20" s="359"/>
    </row>
    <row r="21" spans="1:24" s="29" customFormat="1" ht="12">
      <c r="A21" s="360" t="str">
        <f>'Приложение 1.1'!A21</f>
        <v>1.1.1.1.1.1</v>
      </c>
      <c r="B21" s="361" t="str">
        <f>'Приложение 1.1'!B21</f>
        <v>ВЛЭП 110-220 кВ (ВН)</v>
      </c>
      <c r="C21" s="362"/>
      <c r="D21" s="362"/>
      <c r="E21" s="363">
        <f>'Приложение 1.1'!D21</f>
        <v>0</v>
      </c>
      <c r="F21" s="363">
        <f>'Приложение 1.1'!E21</f>
        <v>0</v>
      </c>
      <c r="G21" s="362">
        <f>'Приложение 1.1'!F21</f>
        <v>0</v>
      </c>
      <c r="H21" s="362">
        <f>'Приложение 1.1'!G21</f>
        <v>0</v>
      </c>
      <c r="I21" s="362"/>
      <c r="J21" s="362"/>
      <c r="K21" s="362"/>
      <c r="L21" s="362"/>
      <c r="M21" s="362"/>
      <c r="N21" s="362"/>
      <c r="O21" s="363">
        <f>SUM(O22:O22)</f>
        <v>0</v>
      </c>
      <c r="P21" s="363">
        <f>SUM(P22:P22)</f>
        <v>0</v>
      </c>
      <c r="Q21" s="363">
        <f>SUM(Q22:Q22)</f>
        <v>0</v>
      </c>
      <c r="R21" s="363">
        <f>SUM(R22:R22)</f>
        <v>0</v>
      </c>
      <c r="S21" s="362"/>
      <c r="T21" s="362"/>
      <c r="U21" s="364"/>
    </row>
    <row r="22" spans="1:24" s="29" customFormat="1" ht="12">
      <c r="A22" s="343" t="str">
        <f>'Приложение 1.1'!A22</f>
        <v>1.1.1.1.1.1.1.1</v>
      </c>
      <c r="B22" s="344" t="str">
        <f>'Приложение 1.1'!B22</f>
        <v xml:space="preserve">Объект 1 </v>
      </c>
      <c r="C22" s="338"/>
      <c r="D22" s="338"/>
      <c r="E22" s="336">
        <f>'Приложение 1.1'!D22</f>
        <v>0</v>
      </c>
      <c r="F22" s="336">
        <f>'Приложение 1.1'!E22</f>
        <v>0</v>
      </c>
      <c r="G22" s="338">
        <f>'Приложение 1.1'!F22</f>
        <v>0</v>
      </c>
      <c r="H22" s="338">
        <f>'Приложение 1.1'!G22</f>
        <v>0</v>
      </c>
      <c r="I22" s="338"/>
      <c r="J22" s="338"/>
      <c r="K22" s="338"/>
      <c r="L22" s="338"/>
      <c r="M22" s="338"/>
      <c r="N22" s="338"/>
      <c r="O22" s="336"/>
      <c r="P22" s="336"/>
      <c r="Q22" s="336"/>
      <c r="R22" s="336"/>
      <c r="S22" s="338"/>
      <c r="T22" s="338"/>
      <c r="U22" s="365"/>
    </row>
    <row r="23" spans="1:24" s="29" customFormat="1" ht="12">
      <c r="A23" s="360" t="str">
        <f>'Приложение 1.1'!A23</f>
        <v>1.1.1.1.1.2</v>
      </c>
      <c r="B23" s="361" t="str">
        <f>'Приложение 1.1'!B23</f>
        <v>ВЛЭП 35 кВ (СН1)</v>
      </c>
      <c r="C23" s="362"/>
      <c r="D23" s="362"/>
      <c r="E23" s="363">
        <f>'Приложение 1.1'!D23</f>
        <v>0</v>
      </c>
      <c r="F23" s="363">
        <f>'Приложение 1.1'!E23</f>
        <v>0</v>
      </c>
      <c r="G23" s="362">
        <f>'Приложение 1.1'!F23</f>
        <v>0</v>
      </c>
      <c r="H23" s="362">
        <f>'Приложение 1.1'!G23</f>
        <v>0</v>
      </c>
      <c r="I23" s="362"/>
      <c r="J23" s="362"/>
      <c r="K23" s="362"/>
      <c r="L23" s="362"/>
      <c r="M23" s="362"/>
      <c r="N23" s="362"/>
      <c r="O23" s="363">
        <f>SUM(O24:O24)</f>
        <v>0</v>
      </c>
      <c r="P23" s="363">
        <f>SUM(P24:P24)</f>
        <v>0</v>
      </c>
      <c r="Q23" s="363">
        <f>SUM(Q24:Q24)</f>
        <v>0</v>
      </c>
      <c r="R23" s="363">
        <f>SUM(R24:R24)</f>
        <v>0</v>
      </c>
      <c r="S23" s="362"/>
      <c r="T23" s="362"/>
      <c r="U23" s="364"/>
    </row>
    <row r="24" spans="1:24" s="29" customFormat="1" ht="12">
      <c r="A24" s="343" t="str">
        <f>'Приложение 1.1'!A24</f>
        <v>1.1.1.1.1.2.1.1</v>
      </c>
      <c r="B24" s="344" t="str">
        <f>'Приложение 1.1'!B24</f>
        <v xml:space="preserve">Объект 1 </v>
      </c>
      <c r="C24" s="338"/>
      <c r="D24" s="338"/>
      <c r="E24" s="336">
        <f>'Приложение 1.1'!D24</f>
        <v>0</v>
      </c>
      <c r="F24" s="336">
        <f>'Приложение 1.1'!E24</f>
        <v>0</v>
      </c>
      <c r="G24" s="338">
        <f>'Приложение 1.1'!F24</f>
        <v>0</v>
      </c>
      <c r="H24" s="338">
        <f>'Приложение 1.1'!G24</f>
        <v>0</v>
      </c>
      <c r="I24" s="338"/>
      <c r="J24" s="338"/>
      <c r="K24" s="338"/>
      <c r="L24" s="338"/>
      <c r="M24" s="338"/>
      <c r="N24" s="338"/>
      <c r="O24" s="336"/>
      <c r="P24" s="336"/>
      <c r="Q24" s="336"/>
      <c r="R24" s="336"/>
      <c r="S24" s="338"/>
      <c r="T24" s="338"/>
      <c r="U24" s="365"/>
    </row>
    <row r="25" spans="1:24" s="29" customFormat="1" ht="12">
      <c r="A25" s="360" t="str">
        <f>'Приложение 1.1'!A25</f>
        <v>1.1.1.1.1.3</v>
      </c>
      <c r="B25" s="361" t="str">
        <f>'Приложение 1.1'!B25</f>
        <v>ВЛЭП 1-20 кВ (СН2)</v>
      </c>
      <c r="C25" s="362"/>
      <c r="D25" s="362"/>
      <c r="E25" s="363">
        <f>'Приложение 1.1'!D25</f>
        <v>0</v>
      </c>
      <c r="F25" s="363">
        <f>'Приложение 1.1'!E25</f>
        <v>0</v>
      </c>
      <c r="G25" s="362">
        <f>'Приложение 1.1'!F25</f>
        <v>0</v>
      </c>
      <c r="H25" s="362">
        <f>'Приложение 1.1'!G25</f>
        <v>0</v>
      </c>
      <c r="I25" s="362"/>
      <c r="J25" s="362"/>
      <c r="K25" s="362"/>
      <c r="L25" s="362"/>
      <c r="M25" s="362"/>
      <c r="N25" s="362"/>
      <c r="O25" s="363">
        <f>SUM(O26:O26)</f>
        <v>0</v>
      </c>
      <c r="P25" s="363">
        <f>SUM(P26:P26)</f>
        <v>0</v>
      </c>
      <c r="Q25" s="363">
        <f>SUM(Q26:Q26)</f>
        <v>0</v>
      </c>
      <c r="R25" s="363">
        <f>SUM(R26:R26)</f>
        <v>0</v>
      </c>
      <c r="S25" s="362"/>
      <c r="T25" s="362"/>
      <c r="U25" s="364"/>
    </row>
    <row r="26" spans="1:24" s="29" customFormat="1" ht="12">
      <c r="A26" s="343" t="str">
        <f>'Приложение 1.1'!A26</f>
        <v>1.1.1.1.1.3.1.1</v>
      </c>
      <c r="B26" s="344" t="str">
        <f>'Приложение 1.1'!B26</f>
        <v xml:space="preserve">Объект 1 </v>
      </c>
      <c r="C26" s="338"/>
      <c r="D26" s="338"/>
      <c r="E26" s="336">
        <f>'Приложение 1.1'!D26</f>
        <v>0</v>
      </c>
      <c r="F26" s="336">
        <f>'Приложение 1.1'!E26</f>
        <v>0</v>
      </c>
      <c r="G26" s="338">
        <f>'Приложение 1.1'!F26</f>
        <v>0</v>
      </c>
      <c r="H26" s="338">
        <f>'Приложение 1.1'!G26</f>
        <v>0</v>
      </c>
      <c r="I26" s="338"/>
      <c r="J26" s="338"/>
      <c r="K26" s="338"/>
      <c r="L26" s="338"/>
      <c r="M26" s="338"/>
      <c r="N26" s="338"/>
      <c r="O26" s="336"/>
      <c r="P26" s="336"/>
      <c r="Q26" s="336"/>
      <c r="R26" s="336"/>
      <c r="S26" s="338"/>
      <c r="T26" s="338"/>
      <c r="U26" s="365"/>
    </row>
    <row r="27" spans="1:24" s="29" customFormat="1" ht="12">
      <c r="A27" s="360" t="str">
        <f>'Приложение 1.1'!A27</f>
        <v>1.1.1.1.1.4</v>
      </c>
      <c r="B27" s="361" t="str">
        <f>'Приложение 1.1'!B27</f>
        <v>ВЛЭП 0,4 кВ (НН) (Замена на СИП)</v>
      </c>
      <c r="C27" s="362"/>
      <c r="D27" s="362"/>
      <c r="E27" s="363">
        <f>'Приложение 1.1'!D27</f>
        <v>0</v>
      </c>
      <c r="F27" s="363">
        <f>'Приложение 1.1'!E27</f>
        <v>0</v>
      </c>
      <c r="G27" s="362">
        <f>'Приложение 1.1'!F27</f>
        <v>0</v>
      </c>
      <c r="H27" s="362">
        <f>'Приложение 1.1'!G27</f>
        <v>0</v>
      </c>
      <c r="I27" s="362"/>
      <c r="J27" s="362"/>
      <c r="K27" s="362"/>
      <c r="L27" s="362"/>
      <c r="M27" s="362"/>
      <c r="N27" s="362"/>
      <c r="O27" s="363">
        <f>SUM(O28:O28)</f>
        <v>0</v>
      </c>
      <c r="P27" s="363">
        <f>SUM(P28:P28)</f>
        <v>0</v>
      </c>
      <c r="Q27" s="363">
        <f>SUM(Q28:Q28)</f>
        <v>0</v>
      </c>
      <c r="R27" s="363">
        <f>SUM(R28:R28)</f>
        <v>0</v>
      </c>
      <c r="S27" s="362"/>
      <c r="T27" s="362"/>
      <c r="U27" s="364"/>
    </row>
    <row r="28" spans="1:24" s="29" customFormat="1" ht="12">
      <c r="A28" s="343" t="str">
        <f>'Приложение 1.1'!A28</f>
        <v>1.1.1.1.1.4.1.1</v>
      </c>
      <c r="B28" s="344" t="str">
        <f>'Приложение 1.1'!B28</f>
        <v xml:space="preserve">Объект 1 </v>
      </c>
      <c r="C28" s="338"/>
      <c r="D28" s="338"/>
      <c r="E28" s="336">
        <f>'Приложение 1.1'!D28</f>
        <v>0</v>
      </c>
      <c r="F28" s="336">
        <f>'Приложение 1.1'!E28</f>
        <v>0</v>
      </c>
      <c r="G28" s="338">
        <f>'Приложение 1.1'!F28</f>
        <v>0</v>
      </c>
      <c r="H28" s="338">
        <f>'Приложение 1.1'!G28</f>
        <v>0</v>
      </c>
      <c r="I28" s="338"/>
      <c r="J28" s="338"/>
      <c r="K28" s="338"/>
      <c r="L28" s="338"/>
      <c r="M28" s="338"/>
      <c r="N28" s="338"/>
      <c r="O28" s="336"/>
      <c r="P28" s="336"/>
      <c r="Q28" s="336"/>
      <c r="R28" s="336"/>
      <c r="S28" s="338"/>
      <c r="T28" s="338"/>
      <c r="U28" s="365"/>
    </row>
    <row r="29" spans="1:24" s="29" customFormat="1" ht="12">
      <c r="A29" s="355" t="str">
        <f>'Приложение 1.1'!A29</f>
        <v>1.1.1.1.2</v>
      </c>
      <c r="B29" s="356" t="str">
        <f>'Приложение 1.1'!B29</f>
        <v>Кабельные линии, в т.ч.</v>
      </c>
      <c r="C29" s="357"/>
      <c r="D29" s="357"/>
      <c r="E29" s="358">
        <f>'Приложение 1.1'!D29</f>
        <v>0</v>
      </c>
      <c r="F29" s="358">
        <f>'Приложение 1.1'!E29</f>
        <v>9.6</v>
      </c>
      <c r="G29" s="357">
        <f>'Приложение 1.1'!F29</f>
        <v>0</v>
      </c>
      <c r="H29" s="357">
        <f>'Приложение 1.1'!G29</f>
        <v>0</v>
      </c>
      <c r="I29" s="357"/>
      <c r="J29" s="357"/>
      <c r="K29" s="357"/>
      <c r="L29" s="357"/>
      <c r="M29" s="357"/>
      <c r="N29" s="357"/>
      <c r="O29" s="358">
        <f>SUM(O30,O32,O34,O37)</f>
        <v>34.32</v>
      </c>
      <c r="P29" s="358">
        <f>SUM(P30,P32,P34,P37)</f>
        <v>0</v>
      </c>
      <c r="Q29" s="358">
        <f>SUM(Q30,Q32,Q34,Q37)</f>
        <v>34.32</v>
      </c>
      <c r="R29" s="358">
        <f>SUM(R30,R32,R34,R37)</f>
        <v>0</v>
      </c>
      <c r="S29" s="357"/>
      <c r="T29" s="357"/>
      <c r="U29" s="359"/>
    </row>
    <row r="30" spans="1:24" s="29" customFormat="1" ht="12">
      <c r="A30" s="360" t="str">
        <f>'Приложение 1.1'!A30</f>
        <v>1.1.1.1.2.1</v>
      </c>
      <c r="B30" s="361" t="str">
        <f>'Приложение 1.1'!B30</f>
        <v>КЛЭП 110 кВ (ВН)</v>
      </c>
      <c r="C30" s="362"/>
      <c r="D30" s="362"/>
      <c r="E30" s="363">
        <f>'Приложение 1.1'!D30</f>
        <v>0</v>
      </c>
      <c r="F30" s="363">
        <f>'Приложение 1.1'!E30</f>
        <v>0</v>
      </c>
      <c r="G30" s="362">
        <f>'Приложение 1.1'!F30</f>
        <v>0</v>
      </c>
      <c r="H30" s="362">
        <f>'Приложение 1.1'!G30</f>
        <v>0</v>
      </c>
      <c r="I30" s="362"/>
      <c r="J30" s="362"/>
      <c r="K30" s="362"/>
      <c r="L30" s="362"/>
      <c r="M30" s="362"/>
      <c r="N30" s="362"/>
      <c r="O30" s="363">
        <f>SUM(O31:O31)</f>
        <v>0</v>
      </c>
      <c r="P30" s="363">
        <f>SUM(P31:P31)</f>
        <v>0</v>
      </c>
      <c r="Q30" s="363">
        <f>SUM(Q31:Q31)</f>
        <v>0</v>
      </c>
      <c r="R30" s="363">
        <f>SUM(R31:R31)</f>
        <v>0</v>
      </c>
      <c r="S30" s="362"/>
      <c r="T30" s="362"/>
      <c r="U30" s="364"/>
    </row>
    <row r="31" spans="1:24" s="29" customFormat="1" ht="12">
      <c r="A31" s="343" t="str">
        <f>'Приложение 1.1'!A31</f>
        <v>1.1.1.1.2.1.1.1</v>
      </c>
      <c r="B31" s="344" t="str">
        <f>'Приложение 1.1'!B31</f>
        <v xml:space="preserve">Объект 1 </v>
      </c>
      <c r="C31" s="338"/>
      <c r="D31" s="338"/>
      <c r="E31" s="336">
        <f>'Приложение 1.1'!D31</f>
        <v>0</v>
      </c>
      <c r="F31" s="336">
        <f>'Приложение 1.1'!E31</f>
        <v>0</v>
      </c>
      <c r="G31" s="338">
        <f>'Приложение 1.1'!F31</f>
        <v>0</v>
      </c>
      <c r="H31" s="338">
        <f>'Приложение 1.1'!G31</f>
        <v>0</v>
      </c>
      <c r="I31" s="338"/>
      <c r="J31" s="338"/>
      <c r="K31" s="338"/>
      <c r="L31" s="338"/>
      <c r="M31" s="338"/>
      <c r="N31" s="338"/>
      <c r="O31" s="336"/>
      <c r="P31" s="336"/>
      <c r="Q31" s="336"/>
      <c r="R31" s="336"/>
      <c r="S31" s="338"/>
      <c r="T31" s="338"/>
      <c r="U31" s="365"/>
    </row>
    <row r="32" spans="1:24" s="29" customFormat="1" ht="12">
      <c r="A32" s="360" t="str">
        <f>'Приложение 1.1'!A32</f>
        <v>1.1.1.1.2.2</v>
      </c>
      <c r="B32" s="361" t="str">
        <f>'Приложение 1.1'!B32</f>
        <v>КЛЭП 20-35 кВ (СН1)</v>
      </c>
      <c r="C32" s="362"/>
      <c r="D32" s="362"/>
      <c r="E32" s="363">
        <f>'Приложение 1.1'!D32</f>
        <v>0</v>
      </c>
      <c r="F32" s="363">
        <f>'Приложение 1.1'!E32</f>
        <v>0</v>
      </c>
      <c r="G32" s="362">
        <f>'Приложение 1.1'!F32</f>
        <v>0</v>
      </c>
      <c r="H32" s="362">
        <f>'Приложение 1.1'!G32</f>
        <v>0</v>
      </c>
      <c r="I32" s="362"/>
      <c r="J32" s="362"/>
      <c r="K32" s="362"/>
      <c r="L32" s="362"/>
      <c r="M32" s="362"/>
      <c r="N32" s="362"/>
      <c r="O32" s="363">
        <f>SUM(O33:O33)</f>
        <v>0</v>
      </c>
      <c r="P32" s="363">
        <f>SUM(P33:P33)</f>
        <v>0</v>
      </c>
      <c r="Q32" s="363">
        <f>SUM(Q33:Q33)</f>
        <v>0</v>
      </c>
      <c r="R32" s="363">
        <f>SUM(R33:R33)</f>
        <v>0</v>
      </c>
      <c r="S32" s="362"/>
      <c r="T32" s="362"/>
      <c r="U32" s="364"/>
    </row>
    <row r="33" spans="1:21" s="29" customFormat="1" ht="12">
      <c r="A33" s="343" t="str">
        <f>'Приложение 1.1'!A33</f>
        <v>1.1.1.1.2.2.1.1</v>
      </c>
      <c r="B33" s="344" t="str">
        <f>'Приложение 1.1'!B33</f>
        <v xml:space="preserve">Объект 1 </v>
      </c>
      <c r="C33" s="338"/>
      <c r="D33" s="338"/>
      <c r="E33" s="336">
        <f>'Приложение 1.1'!D33</f>
        <v>0</v>
      </c>
      <c r="F33" s="336">
        <f>'Приложение 1.1'!E33</f>
        <v>0</v>
      </c>
      <c r="G33" s="338">
        <f>'Приложение 1.1'!F33</f>
        <v>0</v>
      </c>
      <c r="H33" s="338">
        <f>'Приложение 1.1'!G33</f>
        <v>0</v>
      </c>
      <c r="I33" s="338"/>
      <c r="J33" s="338"/>
      <c r="K33" s="338"/>
      <c r="L33" s="338"/>
      <c r="M33" s="338"/>
      <c r="N33" s="338"/>
      <c r="O33" s="336"/>
      <c r="P33" s="336"/>
      <c r="Q33" s="336"/>
      <c r="R33" s="336"/>
      <c r="S33" s="338"/>
      <c r="T33" s="338"/>
      <c r="U33" s="365"/>
    </row>
    <row r="34" spans="1:21" s="29" customFormat="1" ht="12">
      <c r="A34" s="360" t="str">
        <f>'Приложение 1.1'!A34</f>
        <v>1.1.1.1.2.3</v>
      </c>
      <c r="B34" s="361" t="str">
        <f>'Приложение 1.1'!B34</f>
        <v>КЛЭП 3-10 кВ (СН2)</v>
      </c>
      <c r="C34" s="362"/>
      <c r="D34" s="362"/>
      <c r="E34" s="363">
        <f>SUM(E35:E36)</f>
        <v>0</v>
      </c>
      <c r="F34" s="363">
        <f>SUM(F35:F36)</f>
        <v>9.6</v>
      </c>
      <c r="G34" s="362">
        <f>'Приложение 1.1'!F34</f>
        <v>0</v>
      </c>
      <c r="H34" s="362">
        <f>'Приложение 1.1'!G34</f>
        <v>0</v>
      </c>
      <c r="I34" s="362"/>
      <c r="J34" s="362"/>
      <c r="K34" s="362"/>
      <c r="L34" s="362"/>
      <c r="M34" s="362"/>
      <c r="N34" s="362"/>
      <c r="O34" s="363">
        <f>SUM(O35:O36)</f>
        <v>34.32</v>
      </c>
      <c r="P34" s="363">
        <f t="shared" ref="P34:R34" si="0">SUM(P35:P36)</f>
        <v>0</v>
      </c>
      <c r="Q34" s="363">
        <f t="shared" si="0"/>
        <v>34.32</v>
      </c>
      <c r="R34" s="363">
        <f t="shared" si="0"/>
        <v>0</v>
      </c>
      <c r="S34" s="362"/>
      <c r="T34" s="362"/>
      <c r="U34" s="364"/>
    </row>
    <row r="35" spans="1:21" s="29" customFormat="1" ht="20.45" customHeight="1">
      <c r="A35" s="366" t="str">
        <f>'Приложение 1.1'!A35</f>
        <v>1.1.1.1.2.3.3.1</v>
      </c>
      <c r="B35" s="367" t="str">
        <f>'Приложение 1.1'!B35</f>
        <v>Реконструкция головного фидера - ПС-40А-ф.46 оп.2 ВЛ-РП-1 (Ковдорская электросеть)</v>
      </c>
      <c r="C35" s="338" t="s">
        <v>357</v>
      </c>
      <c r="D35" s="338" t="s">
        <v>358</v>
      </c>
      <c r="E35" s="368">
        <f>'Приложение 1.1'!D35</f>
        <v>0</v>
      </c>
      <c r="F35" s="368">
        <f>'Приложение 1.1'!E35</f>
        <v>4.8</v>
      </c>
      <c r="G35" s="369">
        <f>'Приложение 1.1'!F35</f>
        <v>2017</v>
      </c>
      <c r="H35" s="369">
        <f>'Приложение 1.1'!G35</f>
        <v>2017</v>
      </c>
      <c r="I35" s="369"/>
      <c r="J35" s="369"/>
      <c r="K35" s="369"/>
      <c r="L35" s="369"/>
      <c r="M35" s="369"/>
      <c r="N35" s="369"/>
      <c r="O35" s="336">
        <f>'Приложение 1.1'!H35</f>
        <v>17.16</v>
      </c>
      <c r="P35" s="336"/>
      <c r="Q35" s="336">
        <f>O35</f>
        <v>17.16</v>
      </c>
      <c r="R35" s="368"/>
      <c r="S35" s="337" t="s">
        <v>355</v>
      </c>
      <c r="T35" s="338"/>
      <c r="U35" s="337" t="s">
        <v>333</v>
      </c>
    </row>
    <row r="36" spans="1:21" s="29" customFormat="1" ht="25.9" customHeight="1">
      <c r="A36" s="366" t="str">
        <f>'Приложение 1.1'!A36</f>
        <v>1.1.1.1.2.3.3.2</v>
      </c>
      <c r="B36" s="367" t="str">
        <f>'Приложение 1.1'!B36</f>
        <v>Реконструкция головного фидера -  ПС-40А-ф.29, оп2 ВЛ-РП-1 (Ковдорская  электросеть)</v>
      </c>
      <c r="C36" s="338" t="s">
        <v>357</v>
      </c>
      <c r="D36" s="338" t="s">
        <v>358</v>
      </c>
      <c r="E36" s="368">
        <f>'Приложение 1.1'!D36</f>
        <v>0</v>
      </c>
      <c r="F36" s="368">
        <f>'Приложение 1.1'!E36</f>
        <v>4.8</v>
      </c>
      <c r="G36" s="369">
        <f>'Приложение 1.1'!F36</f>
        <v>2017</v>
      </c>
      <c r="H36" s="369">
        <f>'Приложение 1.1'!G36</f>
        <v>2017</v>
      </c>
      <c r="I36" s="369"/>
      <c r="J36" s="369"/>
      <c r="K36" s="369"/>
      <c r="L36" s="369"/>
      <c r="M36" s="369"/>
      <c r="N36" s="369"/>
      <c r="O36" s="336">
        <f>'Приложение 1.1'!H36</f>
        <v>17.16</v>
      </c>
      <c r="P36" s="336"/>
      <c r="Q36" s="336">
        <f>O36</f>
        <v>17.16</v>
      </c>
      <c r="R36" s="368"/>
      <c r="S36" s="337" t="s">
        <v>355</v>
      </c>
      <c r="T36" s="338"/>
      <c r="U36" s="337" t="s">
        <v>333</v>
      </c>
    </row>
    <row r="37" spans="1:21" s="29" customFormat="1" ht="12">
      <c r="A37" s="360" t="str">
        <f>'Приложение 1.1'!A37</f>
        <v>1.1.1.1.2.4</v>
      </c>
      <c r="B37" s="361" t="str">
        <f>'Приложение 1.1'!B37</f>
        <v>КЛЭП до 1 кВ (НН)</v>
      </c>
      <c r="C37" s="362"/>
      <c r="D37" s="362"/>
      <c r="E37" s="363">
        <f>'Приложение 1.1'!D37</f>
        <v>0</v>
      </c>
      <c r="F37" s="363">
        <f>'Приложение 1.1'!E37</f>
        <v>0</v>
      </c>
      <c r="G37" s="362">
        <f>'Приложение 1.1'!F37</f>
        <v>0</v>
      </c>
      <c r="H37" s="362">
        <f>'Приложение 1.1'!G37</f>
        <v>0</v>
      </c>
      <c r="I37" s="362"/>
      <c r="J37" s="362"/>
      <c r="K37" s="362"/>
      <c r="L37" s="362"/>
      <c r="M37" s="362"/>
      <c r="N37" s="362"/>
      <c r="O37" s="363">
        <f>SUM(O38:O38)</f>
        <v>0</v>
      </c>
      <c r="P37" s="363">
        <f>SUM(P38:P38)</f>
        <v>0</v>
      </c>
      <c r="Q37" s="363">
        <f>SUM(Q38:Q38)</f>
        <v>0</v>
      </c>
      <c r="R37" s="363">
        <f>SUM(R38:R38)</f>
        <v>0</v>
      </c>
      <c r="S37" s="362"/>
      <c r="T37" s="362"/>
      <c r="U37" s="364"/>
    </row>
    <row r="38" spans="1:21" s="29" customFormat="1" ht="12">
      <c r="A38" s="343" t="str">
        <f>'Приложение 1.1'!A38</f>
        <v>1.1.1.1.2.4.1.1</v>
      </c>
      <c r="B38" s="344" t="str">
        <f>'Приложение 1.1'!B38</f>
        <v xml:space="preserve">Объект 1 </v>
      </c>
      <c r="C38" s="338"/>
      <c r="D38" s="338"/>
      <c r="E38" s="336">
        <f>'Приложение 1.1'!D38</f>
        <v>0</v>
      </c>
      <c r="F38" s="336">
        <f>'Приложение 1.1'!E38</f>
        <v>0</v>
      </c>
      <c r="G38" s="338">
        <f>'Приложение 1.1'!F38</f>
        <v>0</v>
      </c>
      <c r="H38" s="338">
        <f>'Приложение 1.1'!G38</f>
        <v>0</v>
      </c>
      <c r="I38" s="338"/>
      <c r="J38" s="338"/>
      <c r="K38" s="338"/>
      <c r="L38" s="338"/>
      <c r="M38" s="338"/>
      <c r="N38" s="338"/>
      <c r="O38" s="336"/>
      <c r="P38" s="336"/>
      <c r="Q38" s="336"/>
      <c r="R38" s="336"/>
      <c r="S38" s="338"/>
      <c r="T38" s="338"/>
      <c r="U38" s="365"/>
    </row>
    <row r="39" spans="1:21" s="29" customFormat="1" ht="10.15" customHeight="1">
      <c r="A39" s="350" t="str">
        <f>'Приложение 1.1'!A39</f>
        <v>1.1.1.2</v>
      </c>
      <c r="B39" s="351" t="str">
        <f>'Приложение 1.1'!B39</f>
        <v>Подстанции, в т. ч.</v>
      </c>
      <c r="C39" s="352"/>
      <c r="D39" s="352"/>
      <c r="E39" s="353">
        <f>'Приложение 1.1'!D39</f>
        <v>10.43</v>
      </c>
      <c r="F39" s="353">
        <f>'Приложение 1.1'!E39</f>
        <v>0</v>
      </c>
      <c r="G39" s="352">
        <f>'Приложение 1.1'!F39</f>
        <v>0</v>
      </c>
      <c r="H39" s="352">
        <f>'Приложение 1.1'!G39</f>
        <v>0</v>
      </c>
      <c r="I39" s="352"/>
      <c r="J39" s="352"/>
      <c r="K39" s="352"/>
      <c r="L39" s="352"/>
      <c r="M39" s="352"/>
      <c r="N39" s="352"/>
      <c r="O39" s="353">
        <f>SUM(O40,O45,O47)</f>
        <v>77.496999999999986</v>
      </c>
      <c r="P39" s="353">
        <f>SUM(P40,P45,P47)</f>
        <v>0</v>
      </c>
      <c r="Q39" s="353">
        <f>SUM(Q40,Q45,Q47)</f>
        <v>77.496999999999986</v>
      </c>
      <c r="R39" s="353">
        <f>SUM(R40,R45,R47)</f>
        <v>0</v>
      </c>
      <c r="S39" s="352"/>
      <c r="T39" s="352"/>
      <c r="U39" s="354"/>
    </row>
    <row r="40" spans="1:21" s="29" customFormat="1" ht="12">
      <c r="A40" s="360" t="str">
        <f>'Приложение 1.1'!A40</f>
        <v>1.1.1.2.1.</v>
      </c>
      <c r="B40" s="361" t="str">
        <f>'Приложение 1.1'!B40</f>
        <v>Уровень входящего напряжения ВН</v>
      </c>
      <c r="C40" s="362"/>
      <c r="D40" s="362"/>
      <c r="E40" s="363">
        <f>'Приложение 1.1'!D40</f>
        <v>1.4700000000000002</v>
      </c>
      <c r="F40" s="363">
        <f>'Приложение 1.1'!E40</f>
        <v>0</v>
      </c>
      <c r="G40" s="362">
        <f>'Приложение 1.1'!F40</f>
        <v>0</v>
      </c>
      <c r="H40" s="362">
        <f>'Приложение 1.1'!G40</f>
        <v>0</v>
      </c>
      <c r="I40" s="362"/>
      <c r="J40" s="362"/>
      <c r="K40" s="362"/>
      <c r="L40" s="362"/>
      <c r="M40" s="362"/>
      <c r="N40" s="362"/>
      <c r="O40" s="363">
        <f>SUM(O41:O44)</f>
        <v>13.64</v>
      </c>
      <c r="P40" s="363">
        <f>SUM(P41:P44)</f>
        <v>0</v>
      </c>
      <c r="Q40" s="363">
        <f>SUM(Q41:Q44)</f>
        <v>13.64</v>
      </c>
      <c r="R40" s="363">
        <f>SUM(R41:R44)</f>
        <v>0</v>
      </c>
      <c r="S40" s="362"/>
      <c r="T40" s="362"/>
      <c r="U40" s="364"/>
    </row>
    <row r="41" spans="1:21" s="29" customFormat="1" ht="48">
      <c r="A41" s="343" t="str">
        <f>'Приложение 1.1'!A41</f>
        <v>1.1.1.2.1.1.</v>
      </c>
      <c r="B41" s="344" t="str">
        <f>'Приложение 1.1'!B41</f>
        <v>Реконструкция  ТП-94 РУ 6кВ. Замена ячеек   КСО-386 на ячейки КСО-392 с  ВНА. (Ковдорская электросеть)</v>
      </c>
      <c r="C41" s="338" t="s">
        <v>357</v>
      </c>
      <c r="D41" s="338" t="s">
        <v>359</v>
      </c>
      <c r="E41" s="336">
        <f>'Приложение 1.1'!D41</f>
        <v>0.63</v>
      </c>
      <c r="F41" s="336">
        <f>'Приложение 1.1'!E41</f>
        <v>0</v>
      </c>
      <c r="G41" s="338">
        <f>'Приложение 1.1'!F41</f>
        <v>2016</v>
      </c>
      <c r="H41" s="338">
        <f>'Приложение 1.1'!G41</f>
        <v>2016</v>
      </c>
      <c r="I41" s="338"/>
      <c r="J41" s="338"/>
      <c r="K41" s="338"/>
      <c r="L41" s="338"/>
      <c r="M41" s="338"/>
      <c r="N41" s="338"/>
      <c r="O41" s="336">
        <f>'Приложение 1.1'!H41</f>
        <v>0.65</v>
      </c>
      <c r="P41" s="336"/>
      <c r="Q41" s="336">
        <f t="shared" ref="Q41:Q44" si="1">O41</f>
        <v>0.65</v>
      </c>
      <c r="R41" s="336"/>
      <c r="S41" s="337" t="s">
        <v>356</v>
      </c>
      <c r="T41" s="338"/>
      <c r="U41" s="337" t="s">
        <v>333</v>
      </c>
    </row>
    <row r="42" spans="1:21" s="29" customFormat="1" ht="48">
      <c r="A42" s="343" t="str">
        <f>'Приложение 1.1'!A42</f>
        <v>1.1.1.2.1.2.</v>
      </c>
      <c r="B42" s="344" t="str">
        <f>'Приложение 1.1'!B42</f>
        <v>Реконструкция  РП-2 РУ 6 кВ. В ячейках КСО-272 замена выключателей ВМГ-10 с приводами ПП-67 на выключатели вакуумные (ВВ). (Ковдорская электросеть)</v>
      </c>
      <c r="C42" s="338" t="s">
        <v>357</v>
      </c>
      <c r="D42" s="338" t="s">
        <v>358</v>
      </c>
      <c r="E42" s="336">
        <f>'Приложение 1.1'!D42</f>
        <v>0.4</v>
      </c>
      <c r="F42" s="336">
        <f>'Приложение 1.1'!E42</f>
        <v>0</v>
      </c>
      <c r="G42" s="338">
        <f>'Приложение 1.1'!F42</f>
        <v>2015</v>
      </c>
      <c r="H42" s="338">
        <f>'Приложение 1.1'!G42</f>
        <v>2015</v>
      </c>
      <c r="I42" s="338"/>
      <c r="J42" s="338"/>
      <c r="K42" s="338"/>
      <c r="L42" s="338"/>
      <c r="M42" s="338"/>
      <c r="N42" s="338"/>
      <c r="O42" s="336">
        <f>'Приложение 1.1'!H42</f>
        <v>6.17</v>
      </c>
      <c r="P42" s="336"/>
      <c r="Q42" s="336">
        <f t="shared" si="1"/>
        <v>6.17</v>
      </c>
      <c r="R42" s="336"/>
      <c r="S42" s="337" t="s">
        <v>355</v>
      </c>
      <c r="T42" s="338"/>
      <c r="U42" s="337" t="s">
        <v>333</v>
      </c>
    </row>
    <row r="43" spans="1:21" s="29" customFormat="1" ht="48">
      <c r="A43" s="343" t="str">
        <f>'Приложение 1.1'!A43</f>
        <v>1.1.1.2.1.3.</v>
      </c>
      <c r="B43" s="344" t="str">
        <f>'Приложение 1.1'!B43</f>
        <v>Реконструкция РП-17 РУ 6 кВ. В ячейках КСО-272 замена выключателей ВМГ-10 с приводами ПП-67 на выключатели вакуумные (ВВ). (Ковдорская электросеть)</v>
      </c>
      <c r="C43" s="338" t="s">
        <v>357</v>
      </c>
      <c r="D43" s="338" t="s">
        <v>358</v>
      </c>
      <c r="E43" s="336">
        <f>'Приложение 1.1'!D43</f>
        <v>0.04</v>
      </c>
      <c r="F43" s="336">
        <f>'Приложение 1.1'!E43</f>
        <v>0</v>
      </c>
      <c r="G43" s="338">
        <f>'Приложение 1.1'!F43</f>
        <v>2015</v>
      </c>
      <c r="H43" s="338">
        <f>'Приложение 1.1'!G43</f>
        <v>2015</v>
      </c>
      <c r="I43" s="338"/>
      <c r="J43" s="338"/>
      <c r="K43" s="338"/>
      <c r="L43" s="338"/>
      <c r="M43" s="338"/>
      <c r="N43" s="338"/>
      <c r="O43" s="336">
        <f>'Приложение 1.1'!H43</f>
        <v>6.17</v>
      </c>
      <c r="P43" s="336"/>
      <c r="Q43" s="336">
        <f t="shared" si="1"/>
        <v>6.17</v>
      </c>
      <c r="R43" s="336"/>
      <c r="S43" s="337" t="s">
        <v>355</v>
      </c>
      <c r="T43" s="338"/>
      <c r="U43" s="337" t="s">
        <v>333</v>
      </c>
    </row>
    <row r="44" spans="1:21" s="29" customFormat="1" ht="48">
      <c r="A44" s="343" t="str">
        <f>'Приложение 1.1'!A44</f>
        <v>1.1.1.2.1.4.</v>
      </c>
      <c r="B44" s="344" t="str">
        <f>'Приложение 1.1'!B44</f>
        <v>Реконструкция  ТП-50 РУ 6 кВ. Замена ячеек  КСО-386 на ячейки КСО-392 ВНА. (Ковдорская электросеть)</v>
      </c>
      <c r="C44" s="338" t="s">
        <v>357</v>
      </c>
      <c r="D44" s="338" t="s">
        <v>358</v>
      </c>
      <c r="E44" s="336">
        <f>'Приложение 1.1'!D44</f>
        <v>0.4</v>
      </c>
      <c r="F44" s="336">
        <f>'Приложение 1.1'!E44</f>
        <v>0</v>
      </c>
      <c r="G44" s="338">
        <f>'Приложение 1.1'!F44</f>
        <v>2016</v>
      </c>
      <c r="H44" s="338">
        <f>'Приложение 1.1'!G44</f>
        <v>2016</v>
      </c>
      <c r="I44" s="338"/>
      <c r="J44" s="338"/>
      <c r="K44" s="338"/>
      <c r="L44" s="338"/>
      <c r="M44" s="338"/>
      <c r="N44" s="338"/>
      <c r="O44" s="336">
        <f>'Приложение 1.1'!H44</f>
        <v>0.65</v>
      </c>
      <c r="P44" s="336"/>
      <c r="Q44" s="336">
        <f t="shared" si="1"/>
        <v>0.65</v>
      </c>
      <c r="R44" s="336"/>
      <c r="S44" s="337" t="s">
        <v>356</v>
      </c>
      <c r="T44" s="338"/>
      <c r="U44" s="337" t="s">
        <v>333</v>
      </c>
    </row>
    <row r="45" spans="1:21" s="29" customFormat="1" ht="12">
      <c r="A45" s="360" t="str">
        <f>'Приложение 1.1'!A45</f>
        <v>1.1.1.2.2</v>
      </c>
      <c r="B45" s="361" t="str">
        <f>'Приложение 1.1'!B45</f>
        <v>Уровень входящего напряжения СН1</v>
      </c>
      <c r="C45" s="362"/>
      <c r="D45" s="362"/>
      <c r="E45" s="363">
        <f>'Приложение 1.1'!D45</f>
        <v>0</v>
      </c>
      <c r="F45" s="363">
        <f>'Приложение 1.1'!E45</f>
        <v>0</v>
      </c>
      <c r="G45" s="362">
        <f>'Приложение 1.1'!F45</f>
        <v>0</v>
      </c>
      <c r="H45" s="362">
        <f>'Приложение 1.1'!G45</f>
        <v>0</v>
      </c>
      <c r="I45" s="362"/>
      <c r="J45" s="362"/>
      <c r="K45" s="362"/>
      <c r="L45" s="362"/>
      <c r="M45" s="362"/>
      <c r="N45" s="362"/>
      <c r="O45" s="363">
        <f>SUM(O46:O46)</f>
        <v>0</v>
      </c>
      <c r="P45" s="363">
        <f>SUM(P46:P46)</f>
        <v>0</v>
      </c>
      <c r="Q45" s="363">
        <f>SUM(Q46:Q46)</f>
        <v>0</v>
      </c>
      <c r="R45" s="363">
        <f>SUM(R46:R46)</f>
        <v>0</v>
      </c>
      <c r="S45" s="362"/>
      <c r="T45" s="362"/>
      <c r="U45" s="364"/>
    </row>
    <row r="46" spans="1:21" s="29" customFormat="1" ht="12">
      <c r="A46" s="343" t="str">
        <f>'Приложение 1.1'!A46</f>
        <v>1.1.1.2.2.1.1</v>
      </c>
      <c r="B46" s="344" t="str">
        <f>'Приложение 1.1'!B46</f>
        <v xml:space="preserve">Объект 1 </v>
      </c>
      <c r="C46" s="338"/>
      <c r="D46" s="338"/>
      <c r="E46" s="336">
        <f>'Приложение 1.1'!D46</f>
        <v>0</v>
      </c>
      <c r="F46" s="336">
        <f>'Приложение 1.1'!E46</f>
        <v>0</v>
      </c>
      <c r="G46" s="338">
        <f>'Приложение 1.1'!F46</f>
        <v>0</v>
      </c>
      <c r="H46" s="338">
        <f>'Приложение 1.1'!G46</f>
        <v>0</v>
      </c>
      <c r="I46" s="338"/>
      <c r="J46" s="338"/>
      <c r="K46" s="338"/>
      <c r="L46" s="338"/>
      <c r="M46" s="338"/>
      <c r="N46" s="338"/>
      <c r="O46" s="336"/>
      <c r="P46" s="336"/>
      <c r="Q46" s="336"/>
      <c r="R46" s="336"/>
      <c r="S46" s="338"/>
      <c r="T46" s="338"/>
      <c r="U46" s="365"/>
    </row>
    <row r="47" spans="1:21" s="29" customFormat="1" ht="12">
      <c r="A47" s="360" t="str">
        <f>'Приложение 1.1'!A47</f>
        <v>1.1.1.2.3</v>
      </c>
      <c r="B47" s="361" t="str">
        <f>'Приложение 1.1'!B47</f>
        <v>Уровень входящего напряжения СН2</v>
      </c>
      <c r="C47" s="362"/>
      <c r="D47" s="362"/>
      <c r="E47" s="363">
        <f>'Приложение 1.1'!D47</f>
        <v>8.9599999999999991</v>
      </c>
      <c r="F47" s="363">
        <f>'Приложение 1.1'!E47</f>
        <v>0</v>
      </c>
      <c r="G47" s="362">
        <f>'Приложение 1.1'!F47</f>
        <v>0</v>
      </c>
      <c r="H47" s="362">
        <f>'Приложение 1.1'!G47</f>
        <v>0</v>
      </c>
      <c r="I47" s="362"/>
      <c r="J47" s="362"/>
      <c r="K47" s="362"/>
      <c r="L47" s="362"/>
      <c r="M47" s="362"/>
      <c r="N47" s="362"/>
      <c r="O47" s="363">
        <f>SUM(O48:O70)</f>
        <v>63.856999999999992</v>
      </c>
      <c r="P47" s="363">
        <f>SUM(P48:P70)</f>
        <v>0</v>
      </c>
      <c r="Q47" s="363">
        <f>SUM(Q48:Q70)</f>
        <v>63.856999999999992</v>
      </c>
      <c r="R47" s="363">
        <f>SUM(R48:R70)</f>
        <v>0</v>
      </c>
      <c r="S47" s="362"/>
      <c r="T47" s="362"/>
      <c r="U47" s="364"/>
    </row>
    <row r="48" spans="1:21" s="29" customFormat="1" ht="21.6" customHeight="1">
      <c r="A48" s="343" t="str">
        <f>'Приложение 1.1'!A48</f>
        <v>1.1.1.2.3.1.</v>
      </c>
      <c r="B48" s="344" t="str">
        <f>'Приложение 1.1'!B48</f>
        <v>Камеры КСО в РУ-10 кВ РП-1 (Замена масляных выключателей ВМГ-10 на вакуумные ВВ-TEL (17 шт.)) п. Никель</v>
      </c>
      <c r="C48" s="338" t="s">
        <v>329</v>
      </c>
      <c r="D48" s="338" t="s">
        <v>330</v>
      </c>
      <c r="E48" s="336">
        <f>'Приложение 1.1'!D48</f>
        <v>0</v>
      </c>
      <c r="F48" s="336">
        <f>'Приложение 1.1'!E48</f>
        <v>0</v>
      </c>
      <c r="G48" s="338">
        <f>'Приложение 1.1'!F48</f>
        <v>2015</v>
      </c>
      <c r="H48" s="338">
        <f>'Приложение 1.1'!G48</f>
        <v>2015</v>
      </c>
      <c r="I48" s="338"/>
      <c r="J48" s="338"/>
      <c r="K48" s="338"/>
      <c r="L48" s="338"/>
      <c r="M48" s="338"/>
      <c r="N48" s="338"/>
      <c r="O48" s="336">
        <f>'Приложение 1.1'!H48</f>
        <v>8.7799999999999994</v>
      </c>
      <c r="P48" s="336"/>
      <c r="Q48" s="336">
        <f>O48</f>
        <v>8.7799999999999994</v>
      </c>
      <c r="R48" s="336"/>
      <c r="S48" s="337" t="s">
        <v>335</v>
      </c>
      <c r="T48" s="338"/>
      <c r="U48" s="337" t="s">
        <v>333</v>
      </c>
    </row>
    <row r="49" spans="1:21" s="29" customFormat="1" ht="27.6" customHeight="1">
      <c r="A49" s="343" t="str">
        <f>'Приложение 1.1'!A49</f>
        <v>1.1.1.2.3.2.</v>
      </c>
      <c r="B49" s="344" t="str">
        <f>'Приложение 1.1'!B49</f>
        <v>Камеры КСО в РУ-10 кВ РП-2 (Замена масляных выключателей ВМП-10 на  вакуумныеВВ-TEL (15 шт.)) п. Никель</v>
      </c>
      <c r="C49" s="338" t="s">
        <v>329</v>
      </c>
      <c r="D49" s="338" t="s">
        <v>330</v>
      </c>
      <c r="E49" s="336">
        <f>'Приложение 1.1'!D49</f>
        <v>0</v>
      </c>
      <c r="F49" s="336">
        <f>'Приложение 1.1'!E49</f>
        <v>0</v>
      </c>
      <c r="G49" s="338">
        <f>'Приложение 1.1'!F49</f>
        <v>2016</v>
      </c>
      <c r="H49" s="338">
        <f>'Приложение 1.1'!G49</f>
        <v>2016</v>
      </c>
      <c r="I49" s="338"/>
      <c r="J49" s="338"/>
      <c r="K49" s="338"/>
      <c r="L49" s="338"/>
      <c r="M49" s="338"/>
      <c r="N49" s="338"/>
      <c r="O49" s="336">
        <f>'Приложение 1.1'!H49</f>
        <v>8.59</v>
      </c>
      <c r="P49" s="336"/>
      <c r="Q49" s="336">
        <f t="shared" ref="Q49:Q70" si="2">O49</f>
        <v>8.59</v>
      </c>
      <c r="R49" s="336"/>
      <c r="S49" s="337" t="s">
        <v>335</v>
      </c>
      <c r="T49" s="338"/>
      <c r="U49" s="337" t="s">
        <v>333</v>
      </c>
    </row>
    <row r="50" spans="1:21" s="29" customFormat="1" ht="26.45" customHeight="1">
      <c r="A50" s="343" t="str">
        <f>'Приложение 1.1'!A50</f>
        <v>1.1.1.2.3.3.</v>
      </c>
      <c r="B50" s="344" t="str">
        <f>'Приложение 1.1'!B50</f>
        <v>ЗРУ-6 кВ ПС-26 (Замена  ячеек с ВМП-10К на ячейки с вакуумными выключателями (22 шт.)) г. Заполярный</v>
      </c>
      <c r="C50" s="338" t="s">
        <v>329</v>
      </c>
      <c r="D50" s="338" t="s">
        <v>331</v>
      </c>
      <c r="E50" s="336">
        <f>'Приложение 1.1'!D50</f>
        <v>0</v>
      </c>
      <c r="F50" s="336">
        <f>'Приложение 1.1'!E50</f>
        <v>0</v>
      </c>
      <c r="G50" s="338">
        <f>'Приложение 1.1'!F50</f>
        <v>2017</v>
      </c>
      <c r="H50" s="338">
        <f>'Приложение 1.1'!G50</f>
        <v>2017</v>
      </c>
      <c r="I50" s="338"/>
      <c r="J50" s="338"/>
      <c r="K50" s="338"/>
      <c r="L50" s="338"/>
      <c r="M50" s="338"/>
      <c r="N50" s="338"/>
      <c r="O50" s="336">
        <f>'Приложение 1.1'!H50</f>
        <v>13.17</v>
      </c>
      <c r="P50" s="336"/>
      <c r="Q50" s="336">
        <f t="shared" si="2"/>
        <v>13.17</v>
      </c>
      <c r="R50" s="336"/>
      <c r="S50" s="337" t="s">
        <v>335</v>
      </c>
      <c r="T50" s="338"/>
      <c r="U50" s="337" t="s">
        <v>333</v>
      </c>
    </row>
    <row r="51" spans="1:21" s="29" customFormat="1" ht="35.450000000000003" customHeight="1">
      <c r="A51" s="343" t="str">
        <f>'Приложение 1.1'!A51</f>
        <v>1.1.1.2.3.4.</v>
      </c>
      <c r="B51" s="344" t="str">
        <f>'Приложение 1.1'!B51</f>
        <v>Камеры КСО в РУ-6 кВ РП-4 (Замена масляных выключателей ВМП-10 на  вакуумные ВВ-TEL  (13 шт.)) г. Заполярный</v>
      </c>
      <c r="C51" s="338" t="s">
        <v>329</v>
      </c>
      <c r="D51" s="338" t="s">
        <v>331</v>
      </c>
      <c r="E51" s="336">
        <f>'Приложение 1.1'!D51</f>
        <v>0</v>
      </c>
      <c r="F51" s="336">
        <f>'Приложение 1.1'!E51</f>
        <v>0</v>
      </c>
      <c r="G51" s="338">
        <f>'Приложение 1.1'!F51</f>
        <v>2015</v>
      </c>
      <c r="H51" s="338">
        <f>'Приложение 1.1'!G51</f>
        <v>2015</v>
      </c>
      <c r="I51" s="338"/>
      <c r="J51" s="338"/>
      <c r="K51" s="338"/>
      <c r="L51" s="338"/>
      <c r="M51" s="338"/>
      <c r="N51" s="338"/>
      <c r="O51" s="336">
        <f>'Приложение 1.1'!H51</f>
        <v>7.44</v>
      </c>
      <c r="P51" s="336"/>
      <c r="Q51" s="336">
        <f t="shared" si="2"/>
        <v>7.44</v>
      </c>
      <c r="R51" s="336"/>
      <c r="S51" s="337" t="s">
        <v>335</v>
      </c>
      <c r="T51" s="338"/>
      <c r="U51" s="337" t="s">
        <v>333</v>
      </c>
    </row>
    <row r="52" spans="1:21" s="29" customFormat="1" ht="29.45" customHeight="1">
      <c r="A52" s="343" t="str">
        <f>'Приложение 1.1'!A52</f>
        <v>1.1.1.2.3.5.</v>
      </c>
      <c r="B52" s="344" t="str">
        <f>'Приложение 1.1'!B52</f>
        <v>Камеры КСО в РУ-10 кВ РП-5 (Замена масляных выключателей ВМП-10 на вакуумные  выключатели ВВ-TEL (7шт.)) п. Никель</v>
      </c>
      <c r="C52" s="338" t="s">
        <v>329</v>
      </c>
      <c r="D52" s="338" t="s">
        <v>330</v>
      </c>
      <c r="E52" s="336">
        <f>'Приложение 1.1'!D52</f>
        <v>0</v>
      </c>
      <c r="F52" s="336">
        <f>'Приложение 1.1'!E52</f>
        <v>0</v>
      </c>
      <c r="G52" s="338">
        <f>'Приложение 1.1'!F52</f>
        <v>2015</v>
      </c>
      <c r="H52" s="338">
        <f>'Приложение 1.1'!G52</f>
        <v>2015</v>
      </c>
      <c r="I52" s="338"/>
      <c r="J52" s="338"/>
      <c r="K52" s="338"/>
      <c r="L52" s="338"/>
      <c r="M52" s="338"/>
      <c r="N52" s="338"/>
      <c r="O52" s="336">
        <f>'Приложение 1.1'!H52</f>
        <v>4.01</v>
      </c>
      <c r="P52" s="336"/>
      <c r="Q52" s="336">
        <f t="shared" si="2"/>
        <v>4.01</v>
      </c>
      <c r="R52" s="336"/>
      <c r="S52" s="337" t="s">
        <v>335</v>
      </c>
      <c r="T52" s="338"/>
      <c r="U52" s="337" t="s">
        <v>333</v>
      </c>
    </row>
    <row r="53" spans="1:21" s="29" customFormat="1" ht="34.9" customHeight="1">
      <c r="A53" s="343" t="str">
        <f>'Приложение 1.1'!A53</f>
        <v>1.1.1.2.3.6.</v>
      </c>
      <c r="B53" s="344" t="str">
        <f>'Приложение 1.1'!B53</f>
        <v>Камеры КСО в РУ-6 кВ РП-2 (Замена масляных выключателей на вакуумные ВВ-TEL (11шт.)) г. Заполярный</v>
      </c>
      <c r="C53" s="338" t="s">
        <v>329</v>
      </c>
      <c r="D53" s="338" t="s">
        <v>331</v>
      </c>
      <c r="E53" s="336">
        <f>'Приложение 1.1'!D53</f>
        <v>0</v>
      </c>
      <c r="F53" s="336">
        <f>'Приложение 1.1'!E53</f>
        <v>0</v>
      </c>
      <c r="G53" s="338">
        <f>'Приложение 1.1'!F53</f>
        <v>2016</v>
      </c>
      <c r="H53" s="338">
        <f>'Приложение 1.1'!G53</f>
        <v>2016</v>
      </c>
      <c r="I53" s="338"/>
      <c r="J53" s="338"/>
      <c r="K53" s="338"/>
      <c r="L53" s="338"/>
      <c r="M53" s="338"/>
      <c r="N53" s="338"/>
      <c r="O53" s="336">
        <f>'Приложение 1.1'!H53</f>
        <v>6.3</v>
      </c>
      <c r="P53" s="336"/>
      <c r="Q53" s="336">
        <f t="shared" si="2"/>
        <v>6.3</v>
      </c>
      <c r="R53" s="336"/>
      <c r="S53" s="337" t="s">
        <v>335</v>
      </c>
      <c r="T53" s="338"/>
      <c r="U53" s="337" t="s">
        <v>333</v>
      </c>
    </row>
    <row r="54" spans="1:21" s="29" customFormat="1" ht="34.9" customHeight="1">
      <c r="A54" s="343" t="str">
        <f>'Приложение 1.1'!A54</f>
        <v>1.1.1.2.3.7.</v>
      </c>
      <c r="B54" s="344" t="str">
        <f>'Приложение 1.1'!B54</f>
        <v>Камеры КСО в РУ-10 кВ ТП-54 (Замена vfcляного выключателя на вакуумный ВВ-TEL (1шт.)) гп.Никель</v>
      </c>
      <c r="C54" s="338" t="s">
        <v>329</v>
      </c>
      <c r="D54" s="338" t="s">
        <v>332</v>
      </c>
      <c r="E54" s="336">
        <f>'Приложение 1.1'!D54</f>
        <v>0</v>
      </c>
      <c r="F54" s="336">
        <f>'Приложение 1.1'!E54</f>
        <v>0</v>
      </c>
      <c r="G54" s="338">
        <f>'Приложение 1.1'!F54</f>
        <v>2016</v>
      </c>
      <c r="H54" s="338">
        <f>'Приложение 1.1'!G54</f>
        <v>2016</v>
      </c>
      <c r="I54" s="338"/>
      <c r="J54" s="338"/>
      <c r="K54" s="338"/>
      <c r="L54" s="338"/>
      <c r="M54" s="338"/>
      <c r="N54" s="338"/>
      <c r="O54" s="336">
        <f>'Приложение 1.1'!H54</f>
        <v>0.57999999999999996</v>
      </c>
      <c r="P54" s="336"/>
      <c r="Q54" s="336">
        <f t="shared" si="2"/>
        <v>0.57999999999999996</v>
      </c>
      <c r="R54" s="336"/>
      <c r="S54" s="337" t="s">
        <v>335</v>
      </c>
      <c r="T54" s="338"/>
      <c r="U54" s="337" t="s">
        <v>333</v>
      </c>
    </row>
    <row r="55" spans="1:21" s="29" customFormat="1" ht="34.9" customHeight="1">
      <c r="A55" s="343" t="str">
        <f>'Приложение 1.1'!A55</f>
        <v>1.1.1.2.3.8.</v>
      </c>
      <c r="B55" s="344" t="str">
        <f>'Приложение 1.1'!B55</f>
        <v>Камеры КСО в РУ-10 кВ ТП-29 (Замена масляного выключателя на  вакуумный ВВ-TEL (1шт.)) гп.Никель</v>
      </c>
      <c r="C55" s="338" t="s">
        <v>329</v>
      </c>
      <c r="D55" s="338" t="s">
        <v>332</v>
      </c>
      <c r="E55" s="336">
        <f>'Приложение 1.1'!D55</f>
        <v>0</v>
      </c>
      <c r="F55" s="336">
        <f>'Приложение 1.1'!E55</f>
        <v>0</v>
      </c>
      <c r="G55" s="338">
        <f>'Приложение 1.1'!F55</f>
        <v>2016</v>
      </c>
      <c r="H55" s="338">
        <f>'Приложение 1.1'!G55</f>
        <v>2016</v>
      </c>
      <c r="I55" s="338"/>
      <c r="J55" s="338"/>
      <c r="K55" s="338"/>
      <c r="L55" s="338"/>
      <c r="M55" s="338"/>
      <c r="N55" s="338"/>
      <c r="O55" s="336">
        <f>'Приложение 1.1'!H55</f>
        <v>1.1499999999999999</v>
      </c>
      <c r="P55" s="336"/>
      <c r="Q55" s="336">
        <f t="shared" si="2"/>
        <v>1.1499999999999999</v>
      </c>
      <c r="R55" s="336"/>
      <c r="S55" s="337" t="s">
        <v>335</v>
      </c>
      <c r="T55" s="338"/>
      <c r="U55" s="337" t="s">
        <v>333</v>
      </c>
    </row>
    <row r="56" spans="1:21" s="29" customFormat="1" ht="34.9" customHeight="1">
      <c r="A56" s="343" t="str">
        <f>'Приложение 1.1'!A56</f>
        <v>1.1.1.2.3.9.</v>
      </c>
      <c r="B56" s="344" t="str">
        <f>'Приложение 1.1'!B56</f>
        <v>Камеры КСО в РУ-10 кВ ТП-75 (Замена масляного выключателя ВМГ-10 на вакуумный ВВ-TEL (1шт.)) гп.Никель</v>
      </c>
      <c r="C56" s="338" t="s">
        <v>329</v>
      </c>
      <c r="D56" s="338" t="s">
        <v>332</v>
      </c>
      <c r="E56" s="336">
        <f>'Приложение 1.1'!D56</f>
        <v>0</v>
      </c>
      <c r="F56" s="336">
        <f>'Приложение 1.1'!E56</f>
        <v>0</v>
      </c>
      <c r="G56" s="338">
        <f>'Приложение 1.1'!F56</f>
        <v>2016</v>
      </c>
      <c r="H56" s="338">
        <f>'Приложение 1.1'!G56</f>
        <v>2016</v>
      </c>
      <c r="I56" s="338"/>
      <c r="J56" s="338"/>
      <c r="K56" s="338"/>
      <c r="L56" s="338"/>
      <c r="M56" s="338"/>
      <c r="N56" s="338"/>
      <c r="O56" s="336">
        <f>'Приложение 1.1'!H56</f>
        <v>0.57999999999999996</v>
      </c>
      <c r="P56" s="336"/>
      <c r="Q56" s="336">
        <f t="shared" si="2"/>
        <v>0.57999999999999996</v>
      </c>
      <c r="R56" s="336"/>
      <c r="S56" s="337" t="s">
        <v>335</v>
      </c>
      <c r="T56" s="338"/>
      <c r="U56" s="337" t="s">
        <v>333</v>
      </c>
    </row>
    <row r="57" spans="1:21" s="29" customFormat="1" ht="34.9" customHeight="1">
      <c r="A57" s="343" t="str">
        <f>'Приложение 1.1'!A57</f>
        <v>1.1.1.2.3.10.</v>
      </c>
      <c r="B57" s="344" t="str">
        <f>'Приложение 1.1'!B57</f>
        <v xml:space="preserve"> ТП-75 (Замена силового трансформатора ТМ-250 на ТМГ-250 (2шт.)) п. Никель</v>
      </c>
      <c r="C57" s="338" t="s">
        <v>329</v>
      </c>
      <c r="D57" s="338" t="s">
        <v>332</v>
      </c>
      <c r="E57" s="336">
        <f>'Приложение 1.1'!D57</f>
        <v>0.5</v>
      </c>
      <c r="F57" s="336">
        <f>'Приложение 1.1'!E57</f>
        <v>0</v>
      </c>
      <c r="G57" s="338">
        <f>'Приложение 1.1'!F57</f>
        <v>2016</v>
      </c>
      <c r="H57" s="338">
        <f>'Приложение 1.1'!G57</f>
        <v>2016</v>
      </c>
      <c r="I57" s="338"/>
      <c r="J57" s="338"/>
      <c r="K57" s="338"/>
      <c r="L57" s="338"/>
      <c r="M57" s="338"/>
      <c r="N57" s="338"/>
      <c r="O57" s="336">
        <f>'Приложение 1.1'!H57</f>
        <v>1.1000000000000001</v>
      </c>
      <c r="P57" s="336"/>
      <c r="Q57" s="336">
        <f t="shared" si="2"/>
        <v>1.1000000000000001</v>
      </c>
      <c r="R57" s="336"/>
      <c r="S57" s="337" t="s">
        <v>335</v>
      </c>
      <c r="T57" s="338"/>
      <c r="U57" s="337" t="s">
        <v>333</v>
      </c>
    </row>
    <row r="58" spans="1:21" s="29" customFormat="1" ht="34.9" customHeight="1">
      <c r="A58" s="343" t="str">
        <f>'Приложение 1.1'!A58</f>
        <v>1.1.1.2.3.11.</v>
      </c>
      <c r="B58" s="344" t="str">
        <f>'Приложение 1.1'!B58</f>
        <v>Камеры КСО в РУ-10 кВ ТП-1 (Замена масляного выключателя ВМГ-10 на вакуумный ВВ-TEL (1шт.)) г. Заполярный</v>
      </c>
      <c r="C58" s="338" t="s">
        <v>329</v>
      </c>
      <c r="D58" s="338" t="s">
        <v>332</v>
      </c>
      <c r="E58" s="336">
        <f>'Приложение 1.1'!D58</f>
        <v>0</v>
      </c>
      <c r="F58" s="336">
        <f>'Приложение 1.1'!E58</f>
        <v>0</v>
      </c>
      <c r="G58" s="338">
        <f>'Приложение 1.1'!F58</f>
        <v>2016</v>
      </c>
      <c r="H58" s="338">
        <f>'Приложение 1.1'!G58</f>
        <v>2016</v>
      </c>
      <c r="I58" s="338"/>
      <c r="J58" s="338"/>
      <c r="K58" s="338"/>
      <c r="L58" s="338"/>
      <c r="M58" s="338"/>
      <c r="N58" s="338"/>
      <c r="O58" s="336">
        <f>'Приложение 1.1'!H58</f>
        <v>0.57999999999999996</v>
      </c>
      <c r="P58" s="336"/>
      <c r="Q58" s="336">
        <f t="shared" si="2"/>
        <v>0.57999999999999996</v>
      </c>
      <c r="R58" s="336"/>
      <c r="S58" s="337" t="s">
        <v>335</v>
      </c>
      <c r="T58" s="338"/>
      <c r="U58" s="337" t="s">
        <v>333</v>
      </c>
    </row>
    <row r="59" spans="1:21" s="29" customFormat="1" ht="34.9" customHeight="1">
      <c r="A59" s="343" t="str">
        <f>'Приложение 1.1'!A59</f>
        <v>1.1.1.2.3.2.12.</v>
      </c>
      <c r="B59" s="344" t="str">
        <f>'Приложение 1.1'!B59</f>
        <v xml:space="preserve"> ТП-1 (Замена силового трансформатора ТМ - 400 на ТМГ-400 (2шт.)) г. Заполярный</v>
      </c>
      <c r="C59" s="338" t="s">
        <v>329</v>
      </c>
      <c r="D59" s="338" t="s">
        <v>332</v>
      </c>
      <c r="E59" s="336">
        <f>'Приложение 1.1'!D59</f>
        <v>0.8</v>
      </c>
      <c r="F59" s="336">
        <f>'Приложение 1.1'!E59</f>
        <v>0</v>
      </c>
      <c r="G59" s="338">
        <f>'Приложение 1.1'!F59</f>
        <v>2016</v>
      </c>
      <c r="H59" s="338">
        <f>'Приложение 1.1'!G59</f>
        <v>2016</v>
      </c>
      <c r="I59" s="338"/>
      <c r="J59" s="338"/>
      <c r="K59" s="338"/>
      <c r="L59" s="338"/>
      <c r="M59" s="338"/>
      <c r="N59" s="338"/>
      <c r="O59" s="336">
        <f>'Приложение 1.1'!H59</f>
        <v>1.1000000000000001</v>
      </c>
      <c r="P59" s="336"/>
      <c r="Q59" s="336">
        <f t="shared" si="2"/>
        <v>1.1000000000000001</v>
      </c>
      <c r="R59" s="336"/>
      <c r="S59" s="337" t="s">
        <v>335</v>
      </c>
      <c r="T59" s="338"/>
      <c r="U59" s="337" t="s">
        <v>333</v>
      </c>
    </row>
    <row r="60" spans="1:21" s="29" customFormat="1" ht="34.9" customHeight="1">
      <c r="A60" s="343" t="str">
        <f>'Приложение 1.1'!A60</f>
        <v>1.1.1.2.3.2.13.</v>
      </c>
      <c r="B60" s="344" t="str">
        <f>'Приложение 1.1'!B60</f>
        <v>Камеры КСО в РУ-10 кВ ТП-7 (Замена масляного выключателя ВМГ-10 на вакуумный ВВ-TEL (1шт.)) гп.Никель</v>
      </c>
      <c r="C60" s="338" t="s">
        <v>329</v>
      </c>
      <c r="D60" s="338" t="s">
        <v>332</v>
      </c>
      <c r="E60" s="336">
        <f>'Приложение 1.1'!D60</f>
        <v>0</v>
      </c>
      <c r="F60" s="336">
        <f>'Приложение 1.1'!E60</f>
        <v>0</v>
      </c>
      <c r="G60" s="338">
        <f>'Приложение 1.1'!F60</f>
        <v>2016</v>
      </c>
      <c r="H60" s="338">
        <f>'Приложение 1.1'!G60</f>
        <v>2016</v>
      </c>
      <c r="I60" s="338"/>
      <c r="J60" s="338"/>
      <c r="K60" s="338"/>
      <c r="L60" s="338"/>
      <c r="M60" s="338"/>
      <c r="N60" s="338"/>
      <c r="O60" s="336">
        <f>'Приложение 1.1'!H60</f>
        <v>0.57999999999999996</v>
      </c>
      <c r="P60" s="336"/>
      <c r="Q60" s="336">
        <f t="shared" si="2"/>
        <v>0.57999999999999996</v>
      </c>
      <c r="R60" s="336"/>
      <c r="S60" s="337" t="s">
        <v>335</v>
      </c>
      <c r="T60" s="338"/>
      <c r="U60" s="337" t="s">
        <v>333</v>
      </c>
    </row>
    <row r="61" spans="1:21" s="29" customFormat="1" ht="34.9" customHeight="1">
      <c r="A61" s="343" t="str">
        <f>'Приложение 1.1'!A61</f>
        <v>1.1.1.2.3.2.14.</v>
      </c>
      <c r="B61" s="344" t="str">
        <f>'Приложение 1.1'!B61</f>
        <v xml:space="preserve"> ТП-7 (Замена силового трансформатора ТМ-400 на ТМГ-400 (2шт.)) г. Заполярный</v>
      </c>
      <c r="C61" s="338" t="s">
        <v>329</v>
      </c>
      <c r="D61" s="338" t="s">
        <v>332</v>
      </c>
      <c r="E61" s="336">
        <f>'Приложение 1.1'!D61</f>
        <v>0.8</v>
      </c>
      <c r="F61" s="336">
        <f>'Приложение 1.1'!E61</f>
        <v>0</v>
      </c>
      <c r="G61" s="338">
        <f>'Приложение 1.1'!F61</f>
        <v>2016</v>
      </c>
      <c r="H61" s="338">
        <f>'Приложение 1.1'!G61</f>
        <v>2016</v>
      </c>
      <c r="I61" s="338"/>
      <c r="J61" s="338"/>
      <c r="K61" s="338"/>
      <c r="L61" s="338"/>
      <c r="M61" s="338"/>
      <c r="N61" s="338"/>
      <c r="O61" s="336">
        <f>'Приложение 1.1'!H61</f>
        <v>1.097</v>
      </c>
      <c r="P61" s="336"/>
      <c r="Q61" s="336">
        <f t="shared" si="2"/>
        <v>1.097</v>
      </c>
      <c r="R61" s="336"/>
      <c r="S61" s="337" t="s">
        <v>335</v>
      </c>
      <c r="T61" s="338"/>
      <c r="U61" s="337" t="s">
        <v>333</v>
      </c>
    </row>
    <row r="62" spans="1:21" s="29" customFormat="1" ht="34.9" customHeight="1">
      <c r="A62" s="343" t="str">
        <f>'Приложение 1.1'!A62</f>
        <v>1.1.1.2.3.2.15.</v>
      </c>
      <c r="B62" s="344" t="str">
        <f>'Приложение 1.1'!B62</f>
        <v xml:space="preserve"> ТП-2 (Замена силового трансформатора ТМ-400 на ТМГ-400 (1шт.)) г. Заполярный</v>
      </c>
      <c r="C62" s="338" t="s">
        <v>329</v>
      </c>
      <c r="D62" s="338" t="s">
        <v>332</v>
      </c>
      <c r="E62" s="336">
        <f>'Приложение 1.1'!D62</f>
        <v>0.4</v>
      </c>
      <c r="F62" s="336">
        <f>'Приложение 1.1'!E62</f>
        <v>0</v>
      </c>
      <c r="G62" s="338">
        <f>'Приложение 1.1'!F62</f>
        <v>2016</v>
      </c>
      <c r="H62" s="338">
        <f>'Приложение 1.1'!G62</f>
        <v>2016</v>
      </c>
      <c r="I62" s="338"/>
      <c r="J62" s="338"/>
      <c r="K62" s="338"/>
      <c r="L62" s="338"/>
      <c r="M62" s="338"/>
      <c r="N62" s="338"/>
      <c r="O62" s="336">
        <f>'Приложение 1.1'!H62</f>
        <v>0.55000000000000004</v>
      </c>
      <c r="P62" s="336"/>
      <c r="Q62" s="336">
        <f t="shared" si="2"/>
        <v>0.55000000000000004</v>
      </c>
      <c r="R62" s="336"/>
      <c r="S62" s="337" t="s">
        <v>335</v>
      </c>
      <c r="T62" s="338"/>
      <c r="U62" s="337" t="s">
        <v>333</v>
      </c>
    </row>
    <row r="63" spans="1:21" s="29" customFormat="1" ht="34.9" customHeight="1">
      <c r="A63" s="343" t="str">
        <f>'Приложение 1.1'!A63</f>
        <v>1.1.1.2.3.2.16.</v>
      </c>
      <c r="B63" s="344" t="str">
        <f>'Приложение 1.1'!B63</f>
        <v xml:space="preserve"> ТП-3 (Замена силового трансформатора ТМ -630на ТМГ-630 (2шт.)) г. Заполярный</v>
      </c>
      <c r="C63" s="338" t="s">
        <v>329</v>
      </c>
      <c r="D63" s="338" t="s">
        <v>332</v>
      </c>
      <c r="E63" s="336">
        <f>'Приложение 1.1'!D63</f>
        <v>1.26</v>
      </c>
      <c r="F63" s="336">
        <f>'Приложение 1.1'!E63</f>
        <v>0</v>
      </c>
      <c r="G63" s="338">
        <f>'Приложение 1.1'!F63</f>
        <v>2017</v>
      </c>
      <c r="H63" s="338">
        <f>'Приложение 1.1'!G63</f>
        <v>2017</v>
      </c>
      <c r="I63" s="338"/>
      <c r="J63" s="338"/>
      <c r="K63" s="338"/>
      <c r="L63" s="338"/>
      <c r="M63" s="338"/>
      <c r="N63" s="338"/>
      <c r="O63" s="336">
        <f>'Приложение 1.1'!H63</f>
        <v>1.1000000000000001</v>
      </c>
      <c r="P63" s="336"/>
      <c r="Q63" s="336">
        <f t="shared" si="2"/>
        <v>1.1000000000000001</v>
      </c>
      <c r="R63" s="336"/>
      <c r="S63" s="337" t="s">
        <v>335</v>
      </c>
      <c r="T63" s="338"/>
      <c r="U63" s="337" t="s">
        <v>333</v>
      </c>
    </row>
    <row r="64" spans="1:21" s="29" customFormat="1" ht="34.9" customHeight="1">
      <c r="A64" s="343" t="str">
        <f>'Приложение 1.1'!A64</f>
        <v>1.1.1.2.3.2.17.</v>
      </c>
      <c r="B64" s="344" t="str">
        <f>'Приложение 1.1'!B64</f>
        <v xml:space="preserve"> ТП-3а (Замена силового трансформатора ТМ-320 на ТМГ-400 (2шт.)) г. Заполярный</v>
      </c>
      <c r="C64" s="338" t="s">
        <v>329</v>
      </c>
      <c r="D64" s="338" t="s">
        <v>332</v>
      </c>
      <c r="E64" s="336">
        <f>'Приложение 1.1'!D64</f>
        <v>0.8</v>
      </c>
      <c r="F64" s="336">
        <f>'Приложение 1.1'!E64</f>
        <v>0</v>
      </c>
      <c r="G64" s="338">
        <f>'Приложение 1.1'!F64</f>
        <v>2017</v>
      </c>
      <c r="H64" s="338">
        <f>'Приложение 1.1'!G64</f>
        <v>2017</v>
      </c>
      <c r="I64" s="338"/>
      <c r="J64" s="338"/>
      <c r="K64" s="338"/>
      <c r="L64" s="338"/>
      <c r="M64" s="338"/>
      <c r="N64" s="338"/>
      <c r="O64" s="336">
        <f>'Приложение 1.1'!H64</f>
        <v>1.1000000000000001</v>
      </c>
      <c r="P64" s="336"/>
      <c r="Q64" s="336">
        <f t="shared" si="2"/>
        <v>1.1000000000000001</v>
      </c>
      <c r="R64" s="336"/>
      <c r="S64" s="337" t="s">
        <v>335</v>
      </c>
      <c r="T64" s="338"/>
      <c r="U64" s="337" t="s">
        <v>333</v>
      </c>
    </row>
    <row r="65" spans="1:21" s="29" customFormat="1" ht="34.9" customHeight="1">
      <c r="A65" s="343" t="str">
        <f>'Приложение 1.1'!A65</f>
        <v>1.1.1.2.3.2.18.</v>
      </c>
      <c r="B65" s="344" t="str">
        <f>'Приложение 1.1'!B65</f>
        <v xml:space="preserve"> ТП-4 (Замена силового трансформатора ТМ-320 на ТМГ-400 (2шт.)) г. Заполярный</v>
      </c>
      <c r="C65" s="338" t="s">
        <v>329</v>
      </c>
      <c r="D65" s="338" t="s">
        <v>332</v>
      </c>
      <c r="E65" s="336">
        <f>'Приложение 1.1'!D65</f>
        <v>0.8</v>
      </c>
      <c r="F65" s="336">
        <f>'Приложение 1.1'!E65</f>
        <v>0</v>
      </c>
      <c r="G65" s="338">
        <f>'Приложение 1.1'!F65</f>
        <v>2017</v>
      </c>
      <c r="H65" s="338">
        <f>'Приложение 1.1'!G65</f>
        <v>2017</v>
      </c>
      <c r="I65" s="338"/>
      <c r="J65" s="338"/>
      <c r="K65" s="338"/>
      <c r="L65" s="338"/>
      <c r="M65" s="338"/>
      <c r="N65" s="338"/>
      <c r="O65" s="336">
        <f>'Приложение 1.1'!H65</f>
        <v>1.1000000000000001</v>
      </c>
      <c r="P65" s="336"/>
      <c r="Q65" s="336">
        <f t="shared" si="2"/>
        <v>1.1000000000000001</v>
      </c>
      <c r="R65" s="336"/>
      <c r="S65" s="337" t="s">
        <v>335</v>
      </c>
      <c r="T65" s="338"/>
      <c r="U65" s="337" t="s">
        <v>333</v>
      </c>
    </row>
    <row r="66" spans="1:21" s="29" customFormat="1" ht="34.9" customHeight="1">
      <c r="A66" s="343" t="str">
        <f>'Приложение 1.1'!A66</f>
        <v>1.1.1.2.3.2.19.</v>
      </c>
      <c r="B66" s="344" t="str">
        <f>'Приложение 1.1'!B66</f>
        <v xml:space="preserve"> ТП-5 (Замена силового трансформатора ТМ-400 на ТМГ-400 (2шт.)) г. Заполярный</v>
      </c>
      <c r="C66" s="338" t="s">
        <v>329</v>
      </c>
      <c r="D66" s="338" t="s">
        <v>332</v>
      </c>
      <c r="E66" s="336">
        <f>'Приложение 1.1'!D66</f>
        <v>0.8</v>
      </c>
      <c r="F66" s="336">
        <f>'Приложение 1.1'!E66</f>
        <v>0</v>
      </c>
      <c r="G66" s="338">
        <f>'Приложение 1.1'!F66</f>
        <v>2017</v>
      </c>
      <c r="H66" s="338">
        <f>'Приложение 1.1'!G66</f>
        <v>2017</v>
      </c>
      <c r="I66" s="338"/>
      <c r="J66" s="338"/>
      <c r="K66" s="338"/>
      <c r="L66" s="338"/>
      <c r="M66" s="338"/>
      <c r="N66" s="338"/>
      <c r="O66" s="336">
        <f>'Приложение 1.1'!H66</f>
        <v>1.1000000000000001</v>
      </c>
      <c r="P66" s="336"/>
      <c r="Q66" s="336">
        <f t="shared" si="2"/>
        <v>1.1000000000000001</v>
      </c>
      <c r="R66" s="336"/>
      <c r="S66" s="337" t="s">
        <v>335</v>
      </c>
      <c r="T66" s="338"/>
      <c r="U66" s="337" t="s">
        <v>333</v>
      </c>
    </row>
    <row r="67" spans="1:21" s="29" customFormat="1" ht="34.9" customHeight="1">
      <c r="A67" s="343" t="str">
        <f>'Приложение 1.1'!A67</f>
        <v>1.1.1.2.3.2.20.</v>
      </c>
      <c r="B67" s="344" t="str">
        <f>'Приложение 1.1'!B67</f>
        <v xml:space="preserve"> ТП-5а (Замена силового трансформатора ТМ-320 на ТМГ -400 (2шт.)) г. Заполярный</v>
      </c>
      <c r="C67" s="338" t="s">
        <v>329</v>
      </c>
      <c r="D67" s="338" t="s">
        <v>332</v>
      </c>
      <c r="E67" s="336">
        <f>'Приложение 1.1'!D67</f>
        <v>0.8</v>
      </c>
      <c r="F67" s="336">
        <f>'Приложение 1.1'!E67</f>
        <v>0</v>
      </c>
      <c r="G67" s="338">
        <f>'Приложение 1.1'!F67</f>
        <v>2017</v>
      </c>
      <c r="H67" s="338">
        <f>'Приложение 1.1'!G67</f>
        <v>2017</v>
      </c>
      <c r="I67" s="338"/>
      <c r="J67" s="338"/>
      <c r="K67" s="338"/>
      <c r="L67" s="338"/>
      <c r="M67" s="338"/>
      <c r="N67" s="338"/>
      <c r="O67" s="336">
        <f>'Приложение 1.1'!H67</f>
        <v>1.1000000000000001</v>
      </c>
      <c r="P67" s="336"/>
      <c r="Q67" s="336">
        <f t="shared" si="2"/>
        <v>1.1000000000000001</v>
      </c>
      <c r="R67" s="336"/>
      <c r="S67" s="337" t="s">
        <v>335</v>
      </c>
      <c r="T67" s="338"/>
      <c r="U67" s="337" t="s">
        <v>333</v>
      </c>
    </row>
    <row r="68" spans="1:21" s="29" customFormat="1" ht="34.9" customHeight="1">
      <c r="A68" s="343" t="str">
        <f>'Приложение 1.1'!A68</f>
        <v>1.1.1.2.3.2.21.</v>
      </c>
      <c r="B68" s="344" t="str">
        <f>'Приложение 1.1'!B68</f>
        <v xml:space="preserve"> ТП-8 (Замена силового трансформатора ТМ-320 на ТМГ-400 (2шт.)) г. Заполярный</v>
      </c>
      <c r="C68" s="338" t="s">
        <v>329</v>
      </c>
      <c r="D68" s="338" t="s">
        <v>332</v>
      </c>
      <c r="E68" s="336">
        <f>'Приложение 1.1'!D68</f>
        <v>0.8</v>
      </c>
      <c r="F68" s="336">
        <f>'Приложение 1.1'!E68</f>
        <v>0</v>
      </c>
      <c r="G68" s="338">
        <f>'Приложение 1.1'!F68</f>
        <v>2017</v>
      </c>
      <c r="H68" s="338">
        <f>'Приложение 1.1'!G68</f>
        <v>2017</v>
      </c>
      <c r="I68" s="338"/>
      <c r="J68" s="338"/>
      <c r="K68" s="338"/>
      <c r="L68" s="338"/>
      <c r="M68" s="338"/>
      <c r="N68" s="338"/>
      <c r="O68" s="336">
        <f>'Приложение 1.1'!H68</f>
        <v>1.1000000000000001</v>
      </c>
      <c r="P68" s="336"/>
      <c r="Q68" s="336">
        <f t="shared" si="2"/>
        <v>1.1000000000000001</v>
      </c>
      <c r="R68" s="336"/>
      <c r="S68" s="337" t="s">
        <v>335</v>
      </c>
      <c r="T68" s="338"/>
      <c r="U68" s="337" t="s">
        <v>333</v>
      </c>
    </row>
    <row r="69" spans="1:21" s="29" customFormat="1" ht="34.9" customHeight="1">
      <c r="A69" s="343" t="str">
        <f>'Приложение 1.1'!A69</f>
        <v>1.1.1.2.3.2.22.</v>
      </c>
      <c r="B69" s="344" t="str">
        <f>'Приложение 1.1'!B69</f>
        <v xml:space="preserve"> ТП-9 (Замена силового трансформатора ТМ-400на ТМГ-400 (2шт.)) г. Заполярный</v>
      </c>
      <c r="C69" s="338" t="s">
        <v>329</v>
      </c>
      <c r="D69" s="338" t="s">
        <v>332</v>
      </c>
      <c r="E69" s="336">
        <f>'Приложение 1.1'!D69</f>
        <v>0.8</v>
      </c>
      <c r="F69" s="336">
        <f>'Приложение 1.1'!E69</f>
        <v>0</v>
      </c>
      <c r="G69" s="338">
        <f>'Приложение 1.1'!F69</f>
        <v>2017</v>
      </c>
      <c r="H69" s="338">
        <f>'Приложение 1.1'!G69</f>
        <v>2017</v>
      </c>
      <c r="I69" s="338"/>
      <c r="J69" s="338"/>
      <c r="K69" s="338"/>
      <c r="L69" s="338"/>
      <c r="M69" s="338"/>
      <c r="N69" s="338"/>
      <c r="O69" s="336">
        <f>'Приложение 1.1'!H69</f>
        <v>1.1000000000000001</v>
      </c>
      <c r="P69" s="336"/>
      <c r="Q69" s="336">
        <f t="shared" si="2"/>
        <v>1.1000000000000001</v>
      </c>
      <c r="R69" s="336"/>
      <c r="S69" s="337" t="s">
        <v>335</v>
      </c>
      <c r="T69" s="338"/>
      <c r="U69" s="337" t="s">
        <v>333</v>
      </c>
    </row>
    <row r="70" spans="1:21" s="29" customFormat="1" ht="34.9" customHeight="1">
      <c r="A70" s="343" t="str">
        <f>'Приложение 1.1'!A70</f>
        <v>1.1.1.2.3.2.23.</v>
      </c>
      <c r="B70" s="344" t="str">
        <f>'Приложение 1.1'!B70</f>
        <v xml:space="preserve"> ТП-10 (Замена силового трансформатора ТМ-320 на ТМГ-400 (1шт.)) г. Заполярный</v>
      </c>
      <c r="C70" s="338" t="s">
        <v>329</v>
      </c>
      <c r="D70" s="338" t="s">
        <v>332</v>
      </c>
      <c r="E70" s="336">
        <f>'Приложение 1.1'!D70</f>
        <v>0.4</v>
      </c>
      <c r="F70" s="336">
        <f>'Приложение 1.1'!E70</f>
        <v>0</v>
      </c>
      <c r="G70" s="338">
        <f>'Приложение 1.1'!F70</f>
        <v>2017</v>
      </c>
      <c r="H70" s="338">
        <f>'Приложение 1.1'!G70</f>
        <v>2017</v>
      </c>
      <c r="I70" s="338"/>
      <c r="J70" s="338"/>
      <c r="K70" s="338"/>
      <c r="L70" s="338"/>
      <c r="M70" s="338"/>
      <c r="N70" s="338"/>
      <c r="O70" s="336">
        <f>'Приложение 1.1'!H70</f>
        <v>0.55000000000000004</v>
      </c>
      <c r="P70" s="336"/>
      <c r="Q70" s="336">
        <f t="shared" si="2"/>
        <v>0.55000000000000004</v>
      </c>
      <c r="R70" s="336"/>
      <c r="S70" s="337" t="s">
        <v>335</v>
      </c>
      <c r="T70" s="338"/>
      <c r="U70" s="337" t="s">
        <v>333</v>
      </c>
    </row>
    <row r="71" spans="1:21" s="29" customFormat="1" ht="24">
      <c r="A71" s="345" t="str">
        <f>'Приложение 1.1'!A71</f>
        <v>1.2</v>
      </c>
      <c r="B71" s="346" t="str">
        <f>'Приложение 1.1'!B71</f>
        <v>Создание систем противоаварийной и режимной автоматики</v>
      </c>
      <c r="C71" s="347"/>
      <c r="D71" s="347"/>
      <c r="E71" s="348">
        <f>'Приложение 1.1'!D71</f>
        <v>0</v>
      </c>
      <c r="F71" s="348">
        <f>'Приложение 1.1'!E71</f>
        <v>0</v>
      </c>
      <c r="G71" s="347">
        <f>'Приложение 1.1'!F71</f>
        <v>0</v>
      </c>
      <c r="H71" s="347">
        <f>'Приложение 1.1'!G71</f>
        <v>0</v>
      </c>
      <c r="I71" s="347"/>
      <c r="J71" s="347"/>
      <c r="K71" s="347"/>
      <c r="L71" s="347"/>
      <c r="M71" s="347"/>
      <c r="N71" s="347"/>
      <c r="O71" s="348">
        <f>SUM(O72:O72)</f>
        <v>0</v>
      </c>
      <c r="P71" s="348">
        <f>SUM(P72:P72)</f>
        <v>0</v>
      </c>
      <c r="Q71" s="348">
        <f>SUM(Q72:Q72)</f>
        <v>0</v>
      </c>
      <c r="R71" s="348">
        <f>SUM(R72:R72)</f>
        <v>0</v>
      </c>
      <c r="S71" s="347"/>
      <c r="T71" s="347"/>
      <c r="U71" s="349"/>
    </row>
    <row r="72" spans="1:21" s="29" customFormat="1" ht="12">
      <c r="A72" s="343" t="str">
        <f>'Приложение 1.1'!A72</f>
        <v>1.2.1.1</v>
      </c>
      <c r="B72" s="344" t="str">
        <f>'Приложение 1.1'!B72</f>
        <v xml:space="preserve">Объект 1  </v>
      </c>
      <c r="C72" s="338"/>
      <c r="D72" s="338"/>
      <c r="E72" s="336">
        <f>'Приложение 1.1'!D72</f>
        <v>0</v>
      </c>
      <c r="F72" s="336">
        <f>'Приложение 1.1'!E72</f>
        <v>0</v>
      </c>
      <c r="G72" s="338">
        <f>'Приложение 1.1'!F72</f>
        <v>0</v>
      </c>
      <c r="H72" s="338">
        <f>'Приложение 1.1'!G72</f>
        <v>0</v>
      </c>
      <c r="I72" s="338"/>
      <c r="J72" s="338"/>
      <c r="K72" s="338"/>
      <c r="L72" s="338"/>
      <c r="M72" s="338"/>
      <c r="N72" s="338"/>
      <c r="O72" s="336"/>
      <c r="P72" s="336"/>
      <c r="Q72" s="336"/>
      <c r="R72" s="336"/>
      <c r="S72" s="338"/>
      <c r="T72" s="338"/>
      <c r="U72" s="365"/>
    </row>
    <row r="73" spans="1:21" s="29" customFormat="1" ht="12">
      <c r="A73" s="345" t="str">
        <f>'Приложение 1.1'!A73</f>
        <v>1.3</v>
      </c>
      <c r="B73" s="346" t="str">
        <f>'Приложение 1.1'!B73</f>
        <v>Создание систем телемеханики и связи</v>
      </c>
      <c r="C73" s="347"/>
      <c r="D73" s="347"/>
      <c r="E73" s="348">
        <f>'Приложение 1.1'!D73</f>
        <v>0</v>
      </c>
      <c r="F73" s="348">
        <f>'Приложение 1.1'!E73</f>
        <v>0</v>
      </c>
      <c r="G73" s="347">
        <f>'Приложение 1.1'!F73</f>
        <v>0</v>
      </c>
      <c r="H73" s="347">
        <f>'Приложение 1.1'!G73</f>
        <v>0</v>
      </c>
      <c r="I73" s="347"/>
      <c r="J73" s="347"/>
      <c r="K73" s="347"/>
      <c r="L73" s="347"/>
      <c r="M73" s="347"/>
      <c r="N73" s="347"/>
      <c r="O73" s="348">
        <f>SUM(O74:O74)</f>
        <v>0</v>
      </c>
      <c r="P73" s="348">
        <f>SUM(P74:P74)</f>
        <v>0</v>
      </c>
      <c r="Q73" s="348">
        <f>SUM(Q74:Q74)</f>
        <v>0</v>
      </c>
      <c r="R73" s="348">
        <f>SUM(R74:R74)</f>
        <v>0</v>
      </c>
      <c r="S73" s="347"/>
      <c r="T73" s="347"/>
      <c r="U73" s="349"/>
    </row>
    <row r="74" spans="1:21" s="29" customFormat="1" ht="12">
      <c r="A74" s="343" t="str">
        <f>'Приложение 1.1'!A74</f>
        <v>1.3.1.1</v>
      </c>
      <c r="B74" s="344" t="str">
        <f>'Приложение 1.1'!B74</f>
        <v xml:space="preserve">Объект 1  </v>
      </c>
      <c r="C74" s="338"/>
      <c r="D74" s="338"/>
      <c r="E74" s="336">
        <f>'Приложение 1.1'!D74</f>
        <v>0</v>
      </c>
      <c r="F74" s="336">
        <f>'Приложение 1.1'!E74</f>
        <v>0</v>
      </c>
      <c r="G74" s="338">
        <f>'Приложение 1.1'!F74</f>
        <v>0</v>
      </c>
      <c r="H74" s="338">
        <f>'Приложение 1.1'!G74</f>
        <v>0</v>
      </c>
      <c r="I74" s="338"/>
      <c r="J74" s="338"/>
      <c r="K74" s="338"/>
      <c r="L74" s="338"/>
      <c r="M74" s="338"/>
      <c r="N74" s="338"/>
      <c r="O74" s="336"/>
      <c r="P74" s="336"/>
      <c r="Q74" s="336"/>
      <c r="R74" s="336"/>
      <c r="S74" s="338"/>
      <c r="T74" s="338"/>
      <c r="U74" s="365"/>
    </row>
    <row r="75" spans="1:21" s="29" customFormat="1" ht="36">
      <c r="A75" s="345" t="str">
        <f>'Приложение 1.1'!A75</f>
        <v>1.4</v>
      </c>
      <c r="B75" s="346" t="str">
        <f>'Приложение 1.1'!B75</f>
        <v>Установка устройств регулирования напряжения и компенсации реактивной мощности</v>
      </c>
      <c r="C75" s="347"/>
      <c r="D75" s="347"/>
      <c r="E75" s="348">
        <f>'Приложение 1.1'!D75</f>
        <v>0</v>
      </c>
      <c r="F75" s="348">
        <f>'Приложение 1.1'!E75</f>
        <v>0</v>
      </c>
      <c r="G75" s="347">
        <f>'Приложение 1.1'!F75</f>
        <v>0</v>
      </c>
      <c r="H75" s="347">
        <f>'Приложение 1.1'!G75</f>
        <v>0</v>
      </c>
      <c r="I75" s="347"/>
      <c r="J75" s="347"/>
      <c r="K75" s="347"/>
      <c r="L75" s="347"/>
      <c r="M75" s="347"/>
      <c r="N75" s="347"/>
      <c r="O75" s="348">
        <f>SUM(O76:O76)</f>
        <v>0</v>
      </c>
      <c r="P75" s="348">
        <f>SUM(P76:P76)</f>
        <v>0</v>
      </c>
      <c r="Q75" s="348">
        <f>SUM(Q76:Q76)</f>
        <v>0</v>
      </c>
      <c r="R75" s="348">
        <f>SUM(R76:R76)</f>
        <v>0</v>
      </c>
      <c r="S75" s="347"/>
      <c r="T75" s="347"/>
      <c r="U75" s="349"/>
    </row>
    <row r="76" spans="1:21" s="29" customFormat="1" ht="12">
      <c r="A76" s="343" t="str">
        <f>'Приложение 1.1'!A76</f>
        <v>1.4.1.1</v>
      </c>
      <c r="B76" s="344" t="str">
        <f>'Приложение 1.1'!B76</f>
        <v xml:space="preserve">Объект 1  </v>
      </c>
      <c r="C76" s="338"/>
      <c r="D76" s="338"/>
      <c r="E76" s="336">
        <f>'Приложение 1.1'!D76</f>
        <v>0</v>
      </c>
      <c r="F76" s="336">
        <f>'Приложение 1.1'!E76</f>
        <v>0</v>
      </c>
      <c r="G76" s="338">
        <f>'Приложение 1.1'!F76</f>
        <v>0</v>
      </c>
      <c r="H76" s="338">
        <f>'Приложение 1.1'!G76</f>
        <v>0</v>
      </c>
      <c r="I76" s="338"/>
      <c r="J76" s="338"/>
      <c r="K76" s="338"/>
      <c r="L76" s="338"/>
      <c r="M76" s="338"/>
      <c r="N76" s="338"/>
      <c r="O76" s="336"/>
      <c r="P76" s="336"/>
      <c r="Q76" s="336"/>
      <c r="R76" s="336"/>
      <c r="S76" s="338"/>
      <c r="T76" s="338"/>
      <c r="U76" s="365"/>
    </row>
    <row r="77" spans="1:21" s="29" customFormat="1" ht="12">
      <c r="A77" s="345" t="str">
        <f>'Приложение 1.1'!A77</f>
        <v>1.5</v>
      </c>
      <c r="B77" s="346" t="str">
        <f>'Приложение 1.1'!B77</f>
        <v>Средства учета и контроля э/э, в т.ч.</v>
      </c>
      <c r="C77" s="347"/>
      <c r="D77" s="347"/>
      <c r="E77" s="348">
        <f>'Приложение 1.1'!D77</f>
        <v>0</v>
      </c>
      <c r="F77" s="348">
        <f>'Приложение 1.1'!E77</f>
        <v>0</v>
      </c>
      <c r="G77" s="347">
        <f>'Приложение 1.1'!F77</f>
        <v>0</v>
      </c>
      <c r="H77" s="347">
        <f>'Приложение 1.1'!G77</f>
        <v>0</v>
      </c>
      <c r="I77" s="347"/>
      <c r="J77" s="347"/>
      <c r="K77" s="347"/>
      <c r="L77" s="347"/>
      <c r="M77" s="347"/>
      <c r="N77" s="347"/>
      <c r="O77" s="348">
        <f>SUM(O78:O78)</f>
        <v>1.51</v>
      </c>
      <c r="P77" s="348">
        <f>SUM(P78:P78)</f>
        <v>0</v>
      </c>
      <c r="Q77" s="348">
        <f>SUM(Q78:Q78)</f>
        <v>1.51</v>
      </c>
      <c r="R77" s="348">
        <f>SUM(R78:R78)</f>
        <v>0</v>
      </c>
      <c r="S77" s="347"/>
      <c r="T77" s="347"/>
      <c r="U77" s="349"/>
    </row>
    <row r="78" spans="1:21" s="29" customFormat="1" ht="59.25" customHeight="1">
      <c r="A78" s="343" t="str">
        <f>'Приложение 1.1'!A78</f>
        <v>1.5.2.1</v>
      </c>
      <c r="B78" s="344" t="str">
        <f>'Приложение 1.1'!B78</f>
        <v>Установка реклоузера взамен ПП-6 на ВЛ-10 кВ Л-3(филиал"Заполярниная горэлектросеть")</v>
      </c>
      <c r="C78" s="338" t="s">
        <v>329</v>
      </c>
      <c r="D78" s="338" t="s">
        <v>332</v>
      </c>
      <c r="E78" s="336">
        <f>'Приложение 1.1'!D78</f>
        <v>0</v>
      </c>
      <c r="F78" s="336">
        <f>'Приложение 1.1'!E78</f>
        <v>0</v>
      </c>
      <c r="G78" s="338">
        <f>'Приложение 1.1'!F78</f>
        <v>2015</v>
      </c>
      <c r="H78" s="338">
        <f>'Приложение 1.1'!G78</f>
        <v>2015</v>
      </c>
      <c r="I78" s="338"/>
      <c r="J78" s="338"/>
      <c r="K78" s="338"/>
      <c r="L78" s="338"/>
      <c r="M78" s="338"/>
      <c r="N78" s="338"/>
      <c r="O78" s="336">
        <f>'Приложение 1.1'!H78</f>
        <v>1.51</v>
      </c>
      <c r="P78" s="336"/>
      <c r="Q78" s="336">
        <f>O78</f>
        <v>1.51</v>
      </c>
      <c r="R78" s="336"/>
      <c r="S78" s="338" t="s">
        <v>334</v>
      </c>
      <c r="T78" s="338"/>
      <c r="U78" s="337" t="s">
        <v>333</v>
      </c>
    </row>
    <row r="79" spans="1:21" s="29" customFormat="1" ht="12">
      <c r="A79" s="345" t="str">
        <f>'Приложение 1.1'!A79</f>
        <v>1.6</v>
      </c>
      <c r="B79" s="346" t="str">
        <f>'Приложение 1.1'!B79</f>
        <v>Пир для строительства будущих лет, в т.ч.</v>
      </c>
      <c r="C79" s="347"/>
      <c r="D79" s="347"/>
      <c r="E79" s="348">
        <f>'Приложение 1.1'!D79</f>
        <v>0</v>
      </c>
      <c r="F79" s="348">
        <f>'Приложение 1.1'!E79</f>
        <v>0</v>
      </c>
      <c r="G79" s="347">
        <f>'Приложение 1.1'!F79</f>
        <v>0</v>
      </c>
      <c r="H79" s="347">
        <f>'Приложение 1.1'!G79</f>
        <v>0</v>
      </c>
      <c r="I79" s="347"/>
      <c r="J79" s="347"/>
      <c r="K79" s="347"/>
      <c r="L79" s="347"/>
      <c r="M79" s="347"/>
      <c r="N79" s="347"/>
      <c r="O79" s="348">
        <f>SUM(O80:O80)</f>
        <v>0</v>
      </c>
      <c r="P79" s="348">
        <f>SUM(P80:P80)</f>
        <v>0</v>
      </c>
      <c r="Q79" s="348">
        <f>SUM(Q80:Q80)</f>
        <v>0</v>
      </c>
      <c r="R79" s="348">
        <f>SUM(R80:R80)</f>
        <v>0</v>
      </c>
      <c r="S79" s="347"/>
      <c r="T79" s="347"/>
      <c r="U79" s="349"/>
    </row>
    <row r="80" spans="1:21" s="29" customFormat="1" ht="12">
      <c r="A80" s="343" t="str">
        <f>'Приложение 1.1'!A80</f>
        <v>1.6.1.1</v>
      </c>
      <c r="B80" s="344" t="str">
        <f>'Приложение 1.1'!B80</f>
        <v xml:space="preserve">Объект 1  </v>
      </c>
      <c r="C80" s="338"/>
      <c r="D80" s="338"/>
      <c r="E80" s="336">
        <f>'Приложение 1.1'!D80</f>
        <v>0</v>
      </c>
      <c r="F80" s="336">
        <f>'Приложение 1.1'!E80</f>
        <v>0</v>
      </c>
      <c r="G80" s="338">
        <f>'Приложение 1.1'!F80</f>
        <v>0</v>
      </c>
      <c r="H80" s="338">
        <f>'Приложение 1.1'!G80</f>
        <v>0</v>
      </c>
      <c r="I80" s="338"/>
      <c r="J80" s="338"/>
      <c r="K80" s="338"/>
      <c r="L80" s="338"/>
      <c r="M80" s="338"/>
      <c r="N80" s="338"/>
      <c r="O80" s="336"/>
      <c r="P80" s="336"/>
      <c r="Q80" s="336"/>
      <c r="R80" s="336"/>
      <c r="S80" s="338"/>
      <c r="T80" s="338"/>
      <c r="U80" s="365"/>
    </row>
    <row r="81" spans="1:21" s="29" customFormat="1" ht="24">
      <c r="A81" s="345" t="str">
        <f>'Приложение 1.1'!A81</f>
        <v>1.7.</v>
      </c>
      <c r="B81" s="346" t="str">
        <f>'Приложение 1.1'!B81</f>
        <v>Прочие производственные и хозяйственные объекты</v>
      </c>
      <c r="C81" s="347"/>
      <c r="D81" s="347"/>
      <c r="E81" s="348">
        <f>'Приложение 1.1'!D81</f>
        <v>0</v>
      </c>
      <c r="F81" s="348">
        <f>'Приложение 1.1'!E81</f>
        <v>0</v>
      </c>
      <c r="G81" s="347">
        <f>'Приложение 1.1'!F81</f>
        <v>0</v>
      </c>
      <c r="H81" s="347">
        <f>'Приложение 1.1'!G81</f>
        <v>0</v>
      </c>
      <c r="I81" s="347"/>
      <c r="J81" s="347"/>
      <c r="K81" s="347"/>
      <c r="L81" s="347"/>
      <c r="M81" s="347"/>
      <c r="N81" s="347"/>
      <c r="O81" s="348">
        <f>SUM(O82,O84,O86,O88,O108,O118,O120,O122)</f>
        <v>19.277000000000001</v>
      </c>
      <c r="P81" s="348">
        <f>SUM(P82,P84,P86,P88,P108,P118,P120,P122)</f>
        <v>0</v>
      </c>
      <c r="Q81" s="348">
        <f>SUM(Q82,Q84,Q86,Q88,Q108,Q118,Q120,Q122)</f>
        <v>19.277000000000001</v>
      </c>
      <c r="R81" s="348">
        <f>SUM(R82,R84,R86,R88,R108,R118,R120,R122)</f>
        <v>0</v>
      </c>
      <c r="S81" s="347"/>
      <c r="T81" s="347"/>
      <c r="U81" s="349"/>
    </row>
    <row r="82" spans="1:21" s="29" customFormat="1" ht="12">
      <c r="A82" s="370" t="str">
        <f>'Приложение 1.1'!A82</f>
        <v>1.7.1.1.</v>
      </c>
      <c r="B82" s="371" t="str">
        <f>'Приложение 1.1'!B82</f>
        <v>Здания</v>
      </c>
      <c r="C82" s="372"/>
      <c r="D82" s="372"/>
      <c r="E82" s="373">
        <f>'Приложение 1.1'!D82</f>
        <v>0</v>
      </c>
      <c r="F82" s="373">
        <f>'Приложение 1.1'!E82</f>
        <v>0</v>
      </c>
      <c r="G82" s="372">
        <f>'Приложение 1.1'!F82</f>
        <v>0</v>
      </c>
      <c r="H82" s="372">
        <f>'Приложение 1.1'!G82</f>
        <v>0</v>
      </c>
      <c r="I82" s="372"/>
      <c r="J82" s="372"/>
      <c r="K82" s="372"/>
      <c r="L82" s="372"/>
      <c r="M82" s="372"/>
      <c r="N82" s="372"/>
      <c r="O82" s="373">
        <f>SUM(O83:O83)</f>
        <v>0</v>
      </c>
      <c r="P82" s="373">
        <f>SUM(P83:P83)</f>
        <v>0</v>
      </c>
      <c r="Q82" s="373">
        <f>SUM(Q83:Q83)</f>
        <v>0</v>
      </c>
      <c r="R82" s="373">
        <f>SUM(R83:R83)</f>
        <v>0</v>
      </c>
      <c r="S82" s="372"/>
      <c r="T82" s="372"/>
      <c r="U82" s="374"/>
    </row>
    <row r="83" spans="1:21" s="29" customFormat="1" ht="12">
      <c r="A83" s="343" t="str">
        <f>'Приложение 1.1'!A83</f>
        <v>1.7.1.1.1</v>
      </c>
      <c r="B83" s="344" t="str">
        <f>'Приложение 1.1'!B83</f>
        <v xml:space="preserve">Объект 1  </v>
      </c>
      <c r="C83" s="338"/>
      <c r="D83" s="338"/>
      <c r="E83" s="336">
        <f>'Приложение 1.1'!D83</f>
        <v>0</v>
      </c>
      <c r="F83" s="336">
        <f>'Приложение 1.1'!E83</f>
        <v>0</v>
      </c>
      <c r="G83" s="338">
        <f>'Приложение 1.1'!F83</f>
        <v>0</v>
      </c>
      <c r="H83" s="338">
        <f>'Приложение 1.1'!G83</f>
        <v>0</v>
      </c>
      <c r="I83" s="338"/>
      <c r="J83" s="338"/>
      <c r="K83" s="338"/>
      <c r="L83" s="338"/>
      <c r="M83" s="338"/>
      <c r="N83" s="338"/>
      <c r="O83" s="336"/>
      <c r="P83" s="336"/>
      <c r="Q83" s="336"/>
      <c r="R83" s="336"/>
      <c r="S83" s="338"/>
      <c r="T83" s="338"/>
      <c r="U83" s="365"/>
    </row>
    <row r="84" spans="1:21" s="29" customFormat="1" ht="12">
      <c r="A84" s="370" t="str">
        <f>'Приложение 1.1'!A84</f>
        <v>1.7.2.1.</v>
      </c>
      <c r="B84" s="371" t="str">
        <f>'Приложение 1.1'!B84</f>
        <v>Сооружения (кроме электрических линий)</v>
      </c>
      <c r="C84" s="372"/>
      <c r="D84" s="372"/>
      <c r="E84" s="373">
        <f>'Приложение 1.1'!D84</f>
        <v>0</v>
      </c>
      <c r="F84" s="373">
        <f>'Приложение 1.1'!E84</f>
        <v>0</v>
      </c>
      <c r="G84" s="372">
        <f>'Приложение 1.1'!F84</f>
        <v>0</v>
      </c>
      <c r="H84" s="372">
        <f>'Приложение 1.1'!G84</f>
        <v>0</v>
      </c>
      <c r="I84" s="372"/>
      <c r="J84" s="372"/>
      <c r="K84" s="372"/>
      <c r="L84" s="372"/>
      <c r="M84" s="372"/>
      <c r="N84" s="372"/>
      <c r="O84" s="373">
        <f>SUM(O85:O85)</f>
        <v>0</v>
      </c>
      <c r="P84" s="373">
        <f>SUM(P85:P85)</f>
        <v>0</v>
      </c>
      <c r="Q84" s="373">
        <f>SUM(Q85:Q85)</f>
        <v>0</v>
      </c>
      <c r="R84" s="373">
        <f>SUM(R85:R85)</f>
        <v>0</v>
      </c>
      <c r="S84" s="372"/>
      <c r="T84" s="372"/>
      <c r="U84" s="374"/>
    </row>
    <row r="85" spans="1:21" s="29" customFormat="1" ht="12">
      <c r="A85" s="343" t="str">
        <f>'Приложение 1.1'!A85</f>
        <v>1.7.2.1.1</v>
      </c>
      <c r="B85" s="344" t="str">
        <f>'Приложение 1.1'!B85</f>
        <v xml:space="preserve">Объект 1 </v>
      </c>
      <c r="C85" s="338"/>
      <c r="D85" s="338"/>
      <c r="E85" s="336">
        <f>'Приложение 1.1'!D85</f>
        <v>0</v>
      </c>
      <c r="F85" s="336">
        <f>'Приложение 1.1'!E85</f>
        <v>0</v>
      </c>
      <c r="G85" s="338">
        <f>'Приложение 1.1'!F85</f>
        <v>0</v>
      </c>
      <c r="H85" s="338">
        <f>'Приложение 1.1'!G85</f>
        <v>0</v>
      </c>
      <c r="I85" s="338"/>
      <c r="J85" s="338"/>
      <c r="K85" s="338"/>
      <c r="L85" s="338"/>
      <c r="M85" s="338"/>
      <c r="N85" s="338"/>
      <c r="O85" s="336"/>
      <c r="P85" s="336"/>
      <c r="Q85" s="336"/>
      <c r="R85" s="336"/>
      <c r="S85" s="338"/>
      <c r="T85" s="338"/>
      <c r="U85" s="365"/>
    </row>
    <row r="86" spans="1:21" s="29" customFormat="1" ht="12">
      <c r="A86" s="370" t="str">
        <f>'Приложение 1.1'!A86</f>
        <v>1.7.3.1.</v>
      </c>
      <c r="B86" s="371" t="str">
        <f>'Приложение 1.1'!B86</f>
        <v>Земельные участки</v>
      </c>
      <c r="C86" s="372"/>
      <c r="D86" s="372"/>
      <c r="E86" s="373">
        <f>'Приложение 1.1'!D86</f>
        <v>0</v>
      </c>
      <c r="F86" s="373">
        <f>'Приложение 1.1'!E86</f>
        <v>0</v>
      </c>
      <c r="G86" s="372">
        <f>'Приложение 1.1'!F86</f>
        <v>0</v>
      </c>
      <c r="H86" s="372">
        <f>'Приложение 1.1'!G86</f>
        <v>0</v>
      </c>
      <c r="I86" s="372"/>
      <c r="J86" s="372"/>
      <c r="K86" s="372"/>
      <c r="L86" s="372"/>
      <c r="M86" s="372"/>
      <c r="N86" s="372"/>
      <c r="O86" s="373">
        <f>SUM(O87:O87)</f>
        <v>0</v>
      </c>
      <c r="P86" s="373">
        <f>SUM(P87:P87)</f>
        <v>0</v>
      </c>
      <c r="Q86" s="373">
        <f>SUM(Q87:Q87)</f>
        <v>0</v>
      </c>
      <c r="R86" s="373">
        <f>SUM(R87:R87)</f>
        <v>0</v>
      </c>
      <c r="S86" s="372"/>
      <c r="T86" s="372"/>
      <c r="U86" s="374"/>
    </row>
    <row r="87" spans="1:21" s="29" customFormat="1" ht="12">
      <c r="A87" s="343" t="str">
        <f>'Приложение 1.1'!A87</f>
        <v>1.7.3.1.1</v>
      </c>
      <c r="B87" s="344" t="str">
        <f>'Приложение 1.1'!B87</f>
        <v xml:space="preserve">Объект 1 </v>
      </c>
      <c r="C87" s="338"/>
      <c r="D87" s="338"/>
      <c r="E87" s="336">
        <f>'Приложение 1.1'!D87</f>
        <v>0</v>
      </c>
      <c r="F87" s="336">
        <f>'Приложение 1.1'!E87</f>
        <v>0</v>
      </c>
      <c r="G87" s="338">
        <f>'Приложение 1.1'!F87</f>
        <v>0</v>
      </c>
      <c r="H87" s="338">
        <f>'Приложение 1.1'!G87</f>
        <v>0</v>
      </c>
      <c r="I87" s="338"/>
      <c r="J87" s="338"/>
      <c r="K87" s="338"/>
      <c r="L87" s="338"/>
      <c r="M87" s="338"/>
      <c r="N87" s="338"/>
      <c r="O87" s="336"/>
      <c r="P87" s="336"/>
      <c r="Q87" s="336"/>
      <c r="R87" s="336"/>
      <c r="S87" s="338"/>
      <c r="T87" s="338"/>
      <c r="U87" s="365"/>
    </row>
    <row r="88" spans="1:21" s="29" customFormat="1" ht="14.45" customHeight="1">
      <c r="A88" s="370" t="str">
        <f>'Приложение 1.1'!A88</f>
        <v>1.7.4.2.</v>
      </c>
      <c r="B88" s="371" t="str">
        <f>'Приложение 1.1'!B88</f>
        <v>Машины и оборудование (кроме подстанций)</v>
      </c>
      <c r="C88" s="372"/>
      <c r="D88" s="372"/>
      <c r="E88" s="373">
        <f>SUM(E89:E107)</f>
        <v>0</v>
      </c>
      <c r="F88" s="373">
        <f>SUM(F89:F107)</f>
        <v>0</v>
      </c>
      <c r="G88" s="372">
        <f>'Приложение 1.1'!F88</f>
        <v>0</v>
      </c>
      <c r="H88" s="372">
        <f>'Приложение 1.1'!G88</f>
        <v>0</v>
      </c>
      <c r="I88" s="372"/>
      <c r="J88" s="372"/>
      <c r="K88" s="372"/>
      <c r="L88" s="372"/>
      <c r="M88" s="372"/>
      <c r="N88" s="372"/>
      <c r="O88" s="373">
        <f>SUM(O89:O107)</f>
        <v>5.8070000000000004</v>
      </c>
      <c r="P88" s="373">
        <f t="shared" ref="P88:R88" si="3">SUM(P89:P107)</f>
        <v>0</v>
      </c>
      <c r="Q88" s="373">
        <f t="shared" si="3"/>
        <v>5.8070000000000004</v>
      </c>
      <c r="R88" s="373">
        <f t="shared" si="3"/>
        <v>0</v>
      </c>
      <c r="S88" s="372"/>
      <c r="T88" s="372"/>
      <c r="U88" s="374"/>
    </row>
    <row r="89" spans="1:21" s="29" customFormat="1" ht="60" customHeight="1">
      <c r="A89" s="343" t="str">
        <f>'Приложение 1.1'!A89</f>
        <v>1.7.4.2.1</v>
      </c>
      <c r="B89" s="344" t="str">
        <f>'Приложение 1.1'!B89</f>
        <v>Многофункциональный измеритель параметров электроустановок МЕТREL MI3102H TurotestXE 2,5 кВ  (Заполярная горэлектросеть)</v>
      </c>
      <c r="C89" s="338" t="s">
        <v>329</v>
      </c>
      <c r="D89" s="338" t="s">
        <v>507</v>
      </c>
      <c r="E89" s="336">
        <f>'Приложение 1.1'!D89</f>
        <v>0</v>
      </c>
      <c r="F89" s="336">
        <f>'Приложение 1.1'!E89</f>
        <v>0</v>
      </c>
      <c r="G89" s="338">
        <f>'Приложение 1.1'!F89</f>
        <v>2015</v>
      </c>
      <c r="H89" s="338">
        <f>'Приложение 1.1'!G89</f>
        <v>2015</v>
      </c>
      <c r="I89" s="338"/>
      <c r="J89" s="338"/>
      <c r="K89" s="338"/>
      <c r="L89" s="338"/>
      <c r="M89" s="338"/>
      <c r="N89" s="338"/>
      <c r="O89" s="336">
        <f>'Приложение 1.1'!H89</f>
        <v>7.0000000000000007E-2</v>
      </c>
      <c r="P89" s="336"/>
      <c r="Q89" s="336">
        <f t="shared" ref="Q89:Q95" si="4">O89</f>
        <v>7.0000000000000007E-2</v>
      </c>
      <c r="R89" s="336"/>
      <c r="S89" s="337" t="s">
        <v>337</v>
      </c>
      <c r="T89" s="338"/>
      <c r="U89" s="337" t="s">
        <v>333</v>
      </c>
    </row>
    <row r="90" spans="1:21" s="29" customFormat="1" ht="55.5" customHeight="1">
      <c r="A90" s="343" t="str">
        <f>'Приложение 1.1'!A90</f>
        <v>1.7.4.2.2.</v>
      </c>
      <c r="B90" s="344" t="str">
        <f>'Приложение 1.1'!B90</f>
        <v>Генератор ГЗЧ - 2500 с приемником П-900 *(поиск повреждений КЛ) )(Заполярная горэлектросеть)</v>
      </c>
      <c r="C90" s="338" t="s">
        <v>329</v>
      </c>
      <c r="D90" s="338" t="s">
        <v>507</v>
      </c>
      <c r="E90" s="336">
        <f>'Приложение 1.1'!D90</f>
        <v>0</v>
      </c>
      <c r="F90" s="336">
        <f>'Приложение 1.1'!E90</f>
        <v>0</v>
      </c>
      <c r="G90" s="338">
        <f>'Приложение 1.1'!F90</f>
        <v>2015</v>
      </c>
      <c r="H90" s="338">
        <f>'Приложение 1.1'!G90</f>
        <v>2015</v>
      </c>
      <c r="I90" s="338"/>
      <c r="J90" s="338"/>
      <c r="K90" s="338"/>
      <c r="L90" s="338"/>
      <c r="M90" s="338"/>
      <c r="N90" s="338"/>
      <c r="O90" s="336">
        <f>'Приложение 1.1'!H90</f>
        <v>6.4000000000000001E-2</v>
      </c>
      <c r="P90" s="336"/>
      <c r="Q90" s="336">
        <f t="shared" si="4"/>
        <v>6.4000000000000001E-2</v>
      </c>
      <c r="R90" s="336"/>
      <c r="S90" s="337" t="s">
        <v>337</v>
      </c>
      <c r="T90" s="338"/>
      <c r="U90" s="337" t="s">
        <v>333</v>
      </c>
    </row>
    <row r="91" spans="1:21" s="29" customFormat="1" ht="33" customHeight="1">
      <c r="A91" s="343" t="str">
        <f>'Приложение 1.1'!A91</f>
        <v>1.7.4.2.3</v>
      </c>
      <c r="B91" s="344" t="str">
        <f>'Приложение 1.1'!B91</f>
        <v>Комплектное испытательное устройство для проверки автоматических выключателей до 12 КА  "Сатурн - М1* (Заполярнинский РЭС)"(Заполярная горэлектросеть)</v>
      </c>
      <c r="C91" s="338" t="s">
        <v>329</v>
      </c>
      <c r="D91" s="338" t="s">
        <v>507</v>
      </c>
      <c r="E91" s="336">
        <f>'Приложение 1.1'!D91</f>
        <v>0</v>
      </c>
      <c r="F91" s="336">
        <f>'Приложение 1.1'!E91</f>
        <v>0</v>
      </c>
      <c r="G91" s="338">
        <f>'Приложение 1.1'!F91</f>
        <v>2015</v>
      </c>
      <c r="H91" s="338">
        <f>'Приложение 1.1'!G91</f>
        <v>2015</v>
      </c>
      <c r="I91" s="338"/>
      <c r="J91" s="338"/>
      <c r="K91" s="338"/>
      <c r="L91" s="338"/>
      <c r="M91" s="338"/>
      <c r="N91" s="338"/>
      <c r="O91" s="336">
        <f>'Приложение 1.1'!H91</f>
        <v>7.5999999999999998E-2</v>
      </c>
      <c r="P91" s="336"/>
      <c r="Q91" s="336">
        <f t="shared" si="4"/>
        <v>7.5999999999999998E-2</v>
      </c>
      <c r="R91" s="336"/>
      <c r="S91" s="337" t="s">
        <v>337</v>
      </c>
      <c r="T91" s="338"/>
      <c r="U91" s="337" t="s">
        <v>333</v>
      </c>
    </row>
    <row r="92" spans="1:21" s="29" customFormat="1" ht="33" customHeight="1">
      <c r="A92" s="343" t="str">
        <f>'Приложение 1.1'!A92</f>
        <v>1.7.4.2.4.</v>
      </c>
      <c r="B92" s="344" t="str">
        <f>'Приложение 1.1'!B92</f>
        <v>Аппарат испытания диэлектриков АИД-70М* (Заполярная горэлектросеть)</v>
      </c>
      <c r="C92" s="338" t="s">
        <v>329</v>
      </c>
      <c r="D92" s="338" t="s">
        <v>507</v>
      </c>
      <c r="E92" s="336">
        <f>'Приложение 1.1'!D92</f>
        <v>0</v>
      </c>
      <c r="F92" s="336">
        <f>'Приложение 1.1'!E92</f>
        <v>0</v>
      </c>
      <c r="G92" s="338">
        <f>'Приложение 1.1'!F92</f>
        <v>2015</v>
      </c>
      <c r="H92" s="338">
        <f>'Приложение 1.1'!G92</f>
        <v>2015</v>
      </c>
      <c r="I92" s="338"/>
      <c r="J92" s="338"/>
      <c r="K92" s="338"/>
      <c r="L92" s="338"/>
      <c r="M92" s="338"/>
      <c r="N92" s="338"/>
      <c r="O92" s="336">
        <f>'Приложение 1.1'!H92</f>
        <v>0.161</v>
      </c>
      <c r="P92" s="336"/>
      <c r="Q92" s="336">
        <f t="shared" si="4"/>
        <v>0.161</v>
      </c>
      <c r="R92" s="336"/>
      <c r="S92" s="337" t="s">
        <v>337</v>
      </c>
      <c r="T92" s="338"/>
      <c r="U92" s="337" t="s">
        <v>333</v>
      </c>
    </row>
    <row r="93" spans="1:21" s="29" customFormat="1" ht="33" customHeight="1">
      <c r="A93" s="343" t="str">
        <f>'Приложение 1.1'!A93</f>
        <v>1.7.4.2.5.</v>
      </c>
      <c r="B93" s="344" t="str">
        <f>'Приложение 1.1'!B93</f>
        <v>ВИТОК (с комбинировонным питанием)-омметр**или ПТФ-1** (Заполярная горэлектросеть)</v>
      </c>
      <c r="C93" s="338" t="s">
        <v>329</v>
      </c>
      <c r="D93" s="338" t="s">
        <v>507</v>
      </c>
      <c r="E93" s="336">
        <f>'Приложение 1.1'!D93</f>
        <v>0</v>
      </c>
      <c r="F93" s="336">
        <f>'Приложение 1.1'!E93</f>
        <v>0</v>
      </c>
      <c r="G93" s="338">
        <f>'Приложение 1.1'!F93</f>
        <v>2015</v>
      </c>
      <c r="H93" s="338">
        <f>'Приложение 1.1'!G93</f>
        <v>2015</v>
      </c>
      <c r="I93" s="338"/>
      <c r="J93" s="338"/>
      <c r="K93" s="338"/>
      <c r="L93" s="338"/>
      <c r="M93" s="338"/>
      <c r="N93" s="338"/>
      <c r="O93" s="336">
        <f>'Приложение 1.1'!H93</f>
        <v>0.109</v>
      </c>
      <c r="P93" s="336"/>
      <c r="Q93" s="336">
        <f t="shared" si="4"/>
        <v>0.109</v>
      </c>
      <c r="R93" s="336"/>
      <c r="S93" s="337" t="s">
        <v>337</v>
      </c>
      <c r="T93" s="338"/>
      <c r="U93" s="337" t="s">
        <v>333</v>
      </c>
    </row>
    <row r="94" spans="1:21" s="29" customFormat="1" ht="33" customHeight="1">
      <c r="A94" s="343" t="str">
        <f>'Приложение 1.1'!A94</f>
        <v>1.7.4.2.6.</v>
      </c>
      <c r="B94" s="344" t="str">
        <f>'Приложение 1.1'!B94</f>
        <v>Испытательный комплекс РЕТОМ-21** (Заполярная горэлектросеть)</v>
      </c>
      <c r="C94" s="338" t="s">
        <v>329</v>
      </c>
      <c r="D94" s="338" t="s">
        <v>507</v>
      </c>
      <c r="E94" s="336">
        <f>'Приложение 1.1'!D94</f>
        <v>0</v>
      </c>
      <c r="F94" s="336">
        <f>'Приложение 1.1'!E94</f>
        <v>0</v>
      </c>
      <c r="G94" s="338">
        <f>'Приложение 1.1'!F94</f>
        <v>2015</v>
      </c>
      <c r="H94" s="338">
        <f>'Приложение 1.1'!G94</f>
        <v>2015</v>
      </c>
      <c r="I94" s="338"/>
      <c r="J94" s="338"/>
      <c r="K94" s="338"/>
      <c r="L94" s="338"/>
      <c r="M94" s="338"/>
      <c r="N94" s="338"/>
      <c r="O94" s="336">
        <f>'Приложение 1.1'!H94</f>
        <v>0.24099999999999999</v>
      </c>
      <c r="P94" s="336"/>
      <c r="Q94" s="336">
        <f t="shared" si="4"/>
        <v>0.24099999999999999</v>
      </c>
      <c r="R94" s="336"/>
      <c r="S94" s="337" t="s">
        <v>337</v>
      </c>
      <c r="T94" s="338"/>
      <c r="U94" s="337" t="s">
        <v>333</v>
      </c>
    </row>
    <row r="95" spans="1:21" s="29" customFormat="1" ht="33" customHeight="1">
      <c r="A95" s="343" t="str">
        <f>'Приложение 1.1'!A95</f>
        <v>1.7.4.2.7.</v>
      </c>
      <c r="B95" s="344" t="str">
        <f>'Приложение 1.1'!B95</f>
        <v>Прибор для измерения электрической прочности изоляции силовых в/в кабелей АИД-70М* (Заполярная горэлектросеть)</v>
      </c>
      <c r="C95" s="338" t="s">
        <v>329</v>
      </c>
      <c r="D95" s="338" t="s">
        <v>507</v>
      </c>
      <c r="E95" s="336">
        <f>'Приложение 1.1'!D95</f>
        <v>0</v>
      </c>
      <c r="F95" s="336">
        <f>'Приложение 1.1'!E95</f>
        <v>0</v>
      </c>
      <c r="G95" s="338">
        <f>'Приложение 1.1'!F95</f>
        <v>2015</v>
      </c>
      <c r="H95" s="338">
        <f>'Приложение 1.1'!G95</f>
        <v>2015</v>
      </c>
      <c r="I95" s="338"/>
      <c r="J95" s="338"/>
      <c r="K95" s="338"/>
      <c r="L95" s="338"/>
      <c r="M95" s="338"/>
      <c r="N95" s="338"/>
      <c r="O95" s="336">
        <f>'Приложение 1.1'!H95</f>
        <v>0.161</v>
      </c>
      <c r="P95" s="336"/>
      <c r="Q95" s="336">
        <f t="shared" si="4"/>
        <v>0.161</v>
      </c>
      <c r="R95" s="336"/>
      <c r="S95" s="337" t="s">
        <v>337</v>
      </c>
      <c r="T95" s="338"/>
      <c r="U95" s="337" t="s">
        <v>333</v>
      </c>
    </row>
    <row r="96" spans="1:21" s="29" customFormat="1" ht="33" customHeight="1">
      <c r="A96" s="343" t="str">
        <f>'Приложение 1.1'!A96</f>
        <v>1.7.4.2.8.</v>
      </c>
      <c r="B96" s="344" t="str">
        <f>'Приложение 1.1'!B96</f>
        <v>Станок трубогибочный ТМ-76 (ИВ-3429) (Ковдорская электросеть)</v>
      </c>
      <c r="C96" s="338" t="s">
        <v>329</v>
      </c>
      <c r="D96" s="338" t="s">
        <v>358</v>
      </c>
      <c r="E96" s="336">
        <f>'Приложение 1.1'!D96</f>
        <v>0</v>
      </c>
      <c r="F96" s="336">
        <f>'Приложение 1.1'!E96</f>
        <v>0</v>
      </c>
      <c r="G96" s="338">
        <f>'Приложение 1.1'!F96</f>
        <v>2016</v>
      </c>
      <c r="H96" s="338">
        <f>'Приложение 1.1'!G96</f>
        <v>2016</v>
      </c>
      <c r="I96" s="338"/>
      <c r="J96" s="338"/>
      <c r="K96" s="338"/>
      <c r="L96" s="338"/>
      <c r="M96" s="338"/>
      <c r="N96" s="338"/>
      <c r="O96" s="336">
        <f>'Приложение 1.1'!H96</f>
        <v>0.27</v>
      </c>
      <c r="P96" s="336"/>
      <c r="Q96" s="336">
        <f t="shared" ref="Q96:Q107" si="5">O96</f>
        <v>0.27</v>
      </c>
      <c r="R96" s="336"/>
      <c r="S96" s="337" t="s">
        <v>337</v>
      </c>
      <c r="T96" s="338"/>
      <c r="U96" s="337" t="s">
        <v>333</v>
      </c>
    </row>
    <row r="97" spans="1:21" s="29" customFormat="1" ht="33" customHeight="1">
      <c r="A97" s="343" t="str">
        <f>'Приложение 1.1'!A97</f>
        <v>1.7.4.2.9.</v>
      </c>
      <c r="B97" s="344" t="str">
        <f>'Приложение 1.1'!B97</f>
        <v>Станок сверлильный СН-16 (Ковдорская электросеть)</v>
      </c>
      <c r="C97" s="338" t="s">
        <v>329</v>
      </c>
      <c r="D97" s="338" t="s">
        <v>358</v>
      </c>
      <c r="E97" s="336">
        <f>'Приложение 1.1'!D97</f>
        <v>0</v>
      </c>
      <c r="F97" s="336">
        <f>'Приложение 1.1'!E97</f>
        <v>0</v>
      </c>
      <c r="G97" s="338">
        <f>'Приложение 1.1'!F97</f>
        <v>2016</v>
      </c>
      <c r="H97" s="338">
        <f>'Приложение 1.1'!G97</f>
        <v>2017</v>
      </c>
      <c r="I97" s="338"/>
      <c r="J97" s="338"/>
      <c r="K97" s="338"/>
      <c r="L97" s="338"/>
      <c r="M97" s="338"/>
      <c r="N97" s="338"/>
      <c r="O97" s="336">
        <f>'Приложение 1.1'!H97</f>
        <v>0.18</v>
      </c>
      <c r="P97" s="336"/>
      <c r="Q97" s="336">
        <f t="shared" si="5"/>
        <v>0.18</v>
      </c>
      <c r="R97" s="336"/>
      <c r="S97" s="337" t="s">
        <v>336</v>
      </c>
      <c r="T97" s="338"/>
      <c r="U97" s="337" t="s">
        <v>333</v>
      </c>
    </row>
    <row r="98" spans="1:21" s="29" customFormat="1" ht="33" customHeight="1">
      <c r="A98" s="343" t="str">
        <f>'Приложение 1.1'!A98</f>
        <v>1.7.4.2.10.</v>
      </c>
      <c r="B98" s="344" t="str">
        <f>'Приложение 1.1'!B98</f>
        <v>Бетонорез для резки асфальта, бетона, металла (Ковдорская электросеть)</v>
      </c>
      <c r="C98" s="338" t="s">
        <v>329</v>
      </c>
      <c r="D98" s="338" t="s">
        <v>358</v>
      </c>
      <c r="E98" s="336">
        <f>'Приложение 1.1'!D98</f>
        <v>0</v>
      </c>
      <c r="F98" s="336">
        <f>'Приложение 1.1'!E98</f>
        <v>0</v>
      </c>
      <c r="G98" s="338">
        <f>'Приложение 1.1'!F98</f>
        <v>2016</v>
      </c>
      <c r="H98" s="338">
        <f>'Приложение 1.1'!G98</f>
        <v>2016</v>
      </c>
      <c r="I98" s="338"/>
      <c r="J98" s="338"/>
      <c r="K98" s="338"/>
      <c r="L98" s="338"/>
      <c r="M98" s="338"/>
      <c r="N98" s="338"/>
      <c r="O98" s="336">
        <f>'Приложение 1.1'!H98</f>
        <v>7.0000000000000007E-2</v>
      </c>
      <c r="P98" s="336"/>
      <c r="Q98" s="336">
        <f t="shared" si="5"/>
        <v>7.0000000000000007E-2</v>
      </c>
      <c r="R98" s="336"/>
      <c r="S98" s="337" t="s">
        <v>337</v>
      </c>
      <c r="T98" s="338"/>
      <c r="U98" s="337" t="s">
        <v>333</v>
      </c>
    </row>
    <row r="99" spans="1:21" s="29" customFormat="1" ht="33" customHeight="1">
      <c r="A99" s="343" t="str">
        <f>'Приложение 1.1'!A99</f>
        <v>1.7.4.2.11.</v>
      </c>
      <c r="B99" s="344" t="str">
        <f>'Приложение 1.1'!B99</f>
        <v>Канатный тельфер CD Q-1т. Н-6 м (Ковдорская электросеть)</v>
      </c>
      <c r="C99" s="338" t="s">
        <v>329</v>
      </c>
      <c r="D99" s="338" t="s">
        <v>358</v>
      </c>
      <c r="E99" s="336">
        <f>'Приложение 1.1'!D99</f>
        <v>0</v>
      </c>
      <c r="F99" s="336">
        <f>'Приложение 1.1'!E99</f>
        <v>0</v>
      </c>
      <c r="G99" s="338">
        <f>'Приложение 1.1'!F99</f>
        <v>2016</v>
      </c>
      <c r="H99" s="338">
        <f>'Приложение 1.1'!G99</f>
        <v>2016</v>
      </c>
      <c r="I99" s="338"/>
      <c r="J99" s="338"/>
      <c r="K99" s="338"/>
      <c r="L99" s="338"/>
      <c r="M99" s="338"/>
      <c r="N99" s="338"/>
      <c r="O99" s="336">
        <f>'Приложение 1.1'!H99</f>
        <v>0.06</v>
      </c>
      <c r="P99" s="336"/>
      <c r="Q99" s="336">
        <f t="shared" si="5"/>
        <v>0.06</v>
      </c>
      <c r="R99" s="336"/>
      <c r="S99" s="337" t="s">
        <v>337</v>
      </c>
      <c r="T99" s="338"/>
      <c r="U99" s="337" t="s">
        <v>333</v>
      </c>
    </row>
    <row r="100" spans="1:21" s="29" customFormat="1" ht="33" customHeight="1">
      <c r="A100" s="343" t="str">
        <f>'Приложение 1.1'!A100</f>
        <v>1.7.4.2.12.</v>
      </c>
      <c r="B100" s="344" t="str">
        <f>'Приложение 1.1'!B100</f>
        <v>Оборудование для мойки автомобилей  (Ковдорская электросеть)</v>
      </c>
      <c r="C100" s="338" t="s">
        <v>329</v>
      </c>
      <c r="D100" s="338" t="s">
        <v>358</v>
      </c>
      <c r="E100" s="336">
        <f>'Приложение 1.1'!D100</f>
        <v>0</v>
      </c>
      <c r="F100" s="336">
        <f>'Приложение 1.1'!E100</f>
        <v>0</v>
      </c>
      <c r="G100" s="338">
        <f>'Приложение 1.1'!F100</f>
        <v>2016</v>
      </c>
      <c r="H100" s="338">
        <f>'Приложение 1.1'!G100</f>
        <v>2016</v>
      </c>
      <c r="I100" s="338"/>
      <c r="J100" s="338"/>
      <c r="K100" s="338"/>
      <c r="L100" s="338"/>
      <c r="M100" s="338"/>
      <c r="N100" s="338"/>
      <c r="O100" s="336">
        <f>'Приложение 1.1'!H100</f>
        <v>1.355</v>
      </c>
      <c r="P100" s="336"/>
      <c r="Q100" s="336">
        <f t="shared" si="5"/>
        <v>1.355</v>
      </c>
      <c r="R100" s="336"/>
      <c r="S100" s="337" t="s">
        <v>337</v>
      </c>
      <c r="T100" s="338"/>
      <c r="U100" s="337" t="s">
        <v>333</v>
      </c>
    </row>
    <row r="101" spans="1:21" s="29" customFormat="1" ht="33" customHeight="1">
      <c r="A101" s="343" t="str">
        <f>'Приложение 1.1'!A101</f>
        <v>1.7.4.2.13.</v>
      </c>
      <c r="B101" s="344" t="str">
        <f>'Приложение 1.1'!B101</f>
        <v xml:space="preserve"> УП-7 установка прожигающая  (Ковдорская электросеть)</v>
      </c>
      <c r="C101" s="338" t="s">
        <v>329</v>
      </c>
      <c r="D101" s="338" t="s">
        <v>358</v>
      </c>
      <c r="E101" s="336">
        <f>'Приложение 1.1'!D101</f>
        <v>0</v>
      </c>
      <c r="F101" s="336">
        <f>'Приложение 1.1'!E101</f>
        <v>0</v>
      </c>
      <c r="G101" s="338">
        <f>'Приложение 1.1'!F101</f>
        <v>2016</v>
      </c>
      <c r="H101" s="338">
        <f>'Приложение 1.1'!G101</f>
        <v>2016</v>
      </c>
      <c r="I101" s="338"/>
      <c r="J101" s="338"/>
      <c r="K101" s="338"/>
      <c r="L101" s="338"/>
      <c r="M101" s="338"/>
      <c r="N101" s="338"/>
      <c r="O101" s="336">
        <f>'Приложение 1.1'!H101</f>
        <v>0.17</v>
      </c>
      <c r="P101" s="336"/>
      <c r="Q101" s="336">
        <f t="shared" si="5"/>
        <v>0.17</v>
      </c>
      <c r="R101" s="336"/>
      <c r="S101" s="337" t="s">
        <v>337</v>
      </c>
      <c r="T101" s="338"/>
      <c r="U101" s="337" t="s">
        <v>333</v>
      </c>
    </row>
    <row r="102" spans="1:21" s="29" customFormat="1" ht="33" customHeight="1">
      <c r="A102" s="343" t="str">
        <f>'Приложение 1.1'!A102</f>
        <v>1.7.4.2.14.</v>
      </c>
      <c r="B102" s="344" t="str">
        <f>'Приложение 1.1'!B102</f>
        <v>Комплект поиска повреждений КЛ 6-10 кВ  (Ковдорская электросеть)</v>
      </c>
      <c r="C102" s="338" t="s">
        <v>329</v>
      </c>
      <c r="D102" s="338" t="s">
        <v>358</v>
      </c>
      <c r="E102" s="336">
        <f>'Приложение 1.1'!D102</f>
        <v>0</v>
      </c>
      <c r="F102" s="336">
        <f>'Приложение 1.1'!E102</f>
        <v>0</v>
      </c>
      <c r="G102" s="338">
        <f>'Приложение 1.1'!F102</f>
        <v>2016</v>
      </c>
      <c r="H102" s="338">
        <f>'Приложение 1.1'!G102</f>
        <v>2016</v>
      </c>
      <c r="I102" s="338"/>
      <c r="J102" s="338"/>
      <c r="K102" s="338"/>
      <c r="L102" s="338"/>
      <c r="M102" s="338"/>
      <c r="N102" s="338"/>
      <c r="O102" s="336">
        <f>'Приложение 1.1'!H102</f>
        <v>0.14000000000000001</v>
      </c>
      <c r="P102" s="336"/>
      <c r="Q102" s="336">
        <f t="shared" si="5"/>
        <v>0.14000000000000001</v>
      </c>
      <c r="R102" s="336"/>
      <c r="S102" s="337" t="s">
        <v>337</v>
      </c>
      <c r="T102" s="338"/>
      <c r="U102" s="337" t="s">
        <v>333</v>
      </c>
    </row>
    <row r="103" spans="1:21" s="29" customFormat="1" ht="33" customHeight="1">
      <c r="A103" s="343" t="str">
        <f>'Приложение 1.1'!A103</f>
        <v>1.7.4.2.15.</v>
      </c>
      <c r="B103" s="344" t="str">
        <f>'Приложение 1.1'!B103</f>
        <v>Установка  испытания  средств  защиты  СВС-50(Ковдорская электросеть)</v>
      </c>
      <c r="C103" s="338" t="s">
        <v>329</v>
      </c>
      <c r="D103" s="338" t="s">
        <v>358</v>
      </c>
      <c r="E103" s="336">
        <f>'Приложение 1.1'!D103</f>
        <v>0</v>
      </c>
      <c r="F103" s="336">
        <f>'Приложение 1.1'!E103</f>
        <v>0</v>
      </c>
      <c r="G103" s="338">
        <f>'Приложение 1.1'!F103</f>
        <v>2015</v>
      </c>
      <c r="H103" s="338">
        <f>'Приложение 1.1'!G103</f>
        <v>2015</v>
      </c>
      <c r="I103" s="338"/>
      <c r="J103" s="338"/>
      <c r="K103" s="338"/>
      <c r="L103" s="338"/>
      <c r="M103" s="338"/>
      <c r="N103" s="338"/>
      <c r="O103" s="336">
        <f>'Приложение 1.1'!H103</f>
        <v>0.2</v>
      </c>
      <c r="P103" s="336"/>
      <c r="Q103" s="336">
        <f t="shared" si="5"/>
        <v>0.2</v>
      </c>
      <c r="R103" s="336"/>
      <c r="S103" s="337" t="s">
        <v>337</v>
      </c>
      <c r="T103" s="338"/>
      <c r="U103" s="337" t="s">
        <v>333</v>
      </c>
    </row>
    <row r="104" spans="1:21" s="29" customFormat="1" ht="33" customHeight="1">
      <c r="A104" s="343" t="str">
        <f>'Приложение 1.1'!A104</f>
        <v>1.7.4.2.16</v>
      </c>
      <c r="B104" s="344" t="str">
        <f>'Приложение 1.1'!B104</f>
        <v>Оборудование высоковольтных  испытаний  КЛ  6-10 кВ  АИД-70 М ( филиал"Ковдорская электросеть")</v>
      </c>
      <c r="C104" s="338" t="s">
        <v>329</v>
      </c>
      <c r="D104" s="338" t="s">
        <v>358</v>
      </c>
      <c r="E104" s="336">
        <f>'Приложение 1.1'!D104</f>
        <v>0</v>
      </c>
      <c r="F104" s="336">
        <f>'Приложение 1.1'!E104</f>
        <v>0</v>
      </c>
      <c r="G104" s="338">
        <f>'Приложение 1.1'!F104</f>
        <v>2015</v>
      </c>
      <c r="H104" s="338">
        <f>'Приложение 1.1'!G104</f>
        <v>2015</v>
      </c>
      <c r="I104" s="338"/>
      <c r="J104" s="338"/>
      <c r="K104" s="338"/>
      <c r="L104" s="338"/>
      <c r="M104" s="338"/>
      <c r="N104" s="338"/>
      <c r="O104" s="336">
        <f>'Приложение 1.1'!H104</f>
        <v>0.17</v>
      </c>
      <c r="P104" s="336"/>
      <c r="Q104" s="336">
        <f t="shared" si="5"/>
        <v>0.17</v>
      </c>
      <c r="R104" s="336"/>
      <c r="S104" s="337" t="s">
        <v>337</v>
      </c>
      <c r="T104" s="338"/>
      <c r="U104" s="337" t="s">
        <v>333</v>
      </c>
    </row>
    <row r="105" spans="1:21" s="29" customFormat="1" ht="33" customHeight="1">
      <c r="A105" s="343" t="str">
        <f>'Приложение 1.1'!A105</f>
        <v>1.7.4.2.17.</v>
      </c>
      <c r="B105" s="344" t="str">
        <f>'Приложение 1.1'!B105</f>
        <v>Оборудование  по  выявлению  и  поиску  повреждений  КЛ  6-10 кВ SFX  SURGEFLEX  40/32 P(филиал "Ковдорская электросеть")</v>
      </c>
      <c r="C105" s="338" t="s">
        <v>329</v>
      </c>
      <c r="D105" s="338" t="s">
        <v>358</v>
      </c>
      <c r="E105" s="336">
        <f>'Приложение 1.1'!D105</f>
        <v>0</v>
      </c>
      <c r="F105" s="336">
        <f>'Приложение 1.1'!E105</f>
        <v>0</v>
      </c>
      <c r="G105" s="338">
        <f>'Приложение 1.1'!F105</f>
        <v>2015</v>
      </c>
      <c r="H105" s="338">
        <f>'Приложение 1.1'!G105</f>
        <v>2015</v>
      </c>
      <c r="I105" s="338"/>
      <c r="J105" s="338"/>
      <c r="K105" s="338"/>
      <c r="L105" s="338"/>
      <c r="M105" s="338"/>
      <c r="N105" s="338"/>
      <c r="O105" s="336">
        <f>'Приложение 1.1'!H105</f>
        <v>1.85</v>
      </c>
      <c r="P105" s="336"/>
      <c r="Q105" s="336">
        <f t="shared" si="5"/>
        <v>1.85</v>
      </c>
      <c r="R105" s="336"/>
      <c r="S105" s="337" t="s">
        <v>337</v>
      </c>
      <c r="T105" s="338"/>
      <c r="U105" s="337" t="s">
        <v>333</v>
      </c>
    </row>
    <row r="106" spans="1:21" s="29" customFormat="1" ht="33" customHeight="1">
      <c r="A106" s="343" t="str">
        <f>'Приложение 1.1'!A106</f>
        <v>1.7.4.2.18.</v>
      </c>
      <c r="B106" s="344" t="str">
        <f>'Приложение 1.1'!B106</f>
        <v>Оборудование  для  точной  локализации  повреждений  КЛ Digifone  акустический  приёмник и SWG  генератор  ударны  волн (филиал "Ковдорская электросеть")</v>
      </c>
      <c r="C106" s="338" t="s">
        <v>329</v>
      </c>
      <c r="D106" s="338" t="s">
        <v>358</v>
      </c>
      <c r="E106" s="336">
        <f>'Приложение 1.1'!D106</f>
        <v>0</v>
      </c>
      <c r="F106" s="336">
        <f>'Приложение 1.1'!E106</f>
        <v>0</v>
      </c>
      <c r="G106" s="338">
        <f>'Приложение 1.1'!F106</f>
        <v>2015</v>
      </c>
      <c r="H106" s="338">
        <f>'Приложение 1.1'!G106</f>
        <v>2015</v>
      </c>
      <c r="I106" s="338"/>
      <c r="J106" s="338"/>
      <c r="K106" s="338"/>
      <c r="L106" s="338"/>
      <c r="M106" s="338"/>
      <c r="N106" s="338"/>
      <c r="O106" s="336">
        <f>'Приложение 1.1'!H106</f>
        <v>0.35</v>
      </c>
      <c r="P106" s="336"/>
      <c r="Q106" s="336">
        <f t="shared" si="5"/>
        <v>0.35</v>
      </c>
      <c r="R106" s="336"/>
      <c r="S106" s="337" t="s">
        <v>337</v>
      </c>
      <c r="T106" s="338"/>
      <c r="U106" s="337" t="s">
        <v>333</v>
      </c>
    </row>
    <row r="107" spans="1:21" s="29" customFormat="1" ht="33" customHeight="1">
      <c r="A107" s="343" t="str">
        <f>'Приложение 1.1'!A107</f>
        <v>1.7.4.2.19.</v>
      </c>
      <c r="B107" s="344" t="str">
        <f>'Приложение 1.1'!B107</f>
        <v>Прибор энергетика многофункциональный портативный Энергомер-СЕ602((филиал "Ковдорская электросеть")</v>
      </c>
      <c r="C107" s="338" t="s">
        <v>329</v>
      </c>
      <c r="D107" s="338" t="s">
        <v>358</v>
      </c>
      <c r="E107" s="336">
        <f>'Приложение 1.1'!D107</f>
        <v>0</v>
      </c>
      <c r="F107" s="336">
        <f>'Приложение 1.1'!E107</f>
        <v>0</v>
      </c>
      <c r="G107" s="338">
        <f>'Приложение 1.1'!F107</f>
        <v>2015</v>
      </c>
      <c r="H107" s="338">
        <f>'Приложение 1.1'!G107</f>
        <v>2015</v>
      </c>
      <c r="I107" s="338"/>
      <c r="J107" s="338"/>
      <c r="K107" s="338"/>
      <c r="L107" s="338"/>
      <c r="M107" s="338"/>
      <c r="N107" s="338"/>
      <c r="O107" s="336">
        <f>'Приложение 1.1'!H107</f>
        <v>0.11</v>
      </c>
      <c r="P107" s="336"/>
      <c r="Q107" s="336">
        <f t="shared" si="5"/>
        <v>0.11</v>
      </c>
      <c r="R107" s="336"/>
      <c r="S107" s="337" t="s">
        <v>337</v>
      </c>
      <c r="T107" s="338"/>
      <c r="U107" s="337" t="s">
        <v>333</v>
      </c>
    </row>
    <row r="108" spans="1:21" s="29" customFormat="1" ht="22.9" customHeight="1">
      <c r="A108" s="370" t="str">
        <f>'Приложение 1.1'!A108</f>
        <v>1.7.5.</v>
      </c>
      <c r="B108" s="371" t="str">
        <f>'Приложение 1.1'!B108</f>
        <v>Транспортные средства</v>
      </c>
      <c r="C108" s="372"/>
      <c r="D108" s="372"/>
      <c r="E108" s="373">
        <f>SUM(E109:E117)</f>
        <v>0</v>
      </c>
      <c r="F108" s="373">
        <f>SUM(F109:F117)</f>
        <v>0</v>
      </c>
      <c r="G108" s="372">
        <f>'Приложение 1.1'!F108</f>
        <v>0</v>
      </c>
      <c r="H108" s="372">
        <f>'Приложение 1.1'!G108</f>
        <v>0</v>
      </c>
      <c r="I108" s="372"/>
      <c r="J108" s="372"/>
      <c r="K108" s="372"/>
      <c r="L108" s="372"/>
      <c r="M108" s="372"/>
      <c r="N108" s="372"/>
      <c r="O108" s="373">
        <f>SUM(O109:O117)</f>
        <v>13.469999999999999</v>
      </c>
      <c r="P108" s="373">
        <f t="shared" ref="P108:R108" si="6">SUM(P109:P117)</f>
        <v>0</v>
      </c>
      <c r="Q108" s="373">
        <f t="shared" si="6"/>
        <v>13.469999999999999</v>
      </c>
      <c r="R108" s="373">
        <f t="shared" si="6"/>
        <v>0</v>
      </c>
      <c r="S108" s="372"/>
      <c r="T108" s="372"/>
      <c r="U108" s="374"/>
    </row>
    <row r="109" spans="1:21" s="29" customFormat="1" ht="33.6" customHeight="1">
      <c r="A109" s="339" t="str">
        <f>'Приложение 1.1'!A109</f>
        <v>1.7.5.2.1</v>
      </c>
      <c r="B109" s="340" t="str">
        <f>'Приложение 1.1'!B109</f>
        <v>Автомобиль ГАЗ "Волга"(Заполярниная горэлектросеть)</v>
      </c>
      <c r="C109" s="338" t="s">
        <v>329</v>
      </c>
      <c r="D109" s="338" t="s">
        <v>508</v>
      </c>
      <c r="E109" s="341">
        <f>'Приложение 1.1'!D109</f>
        <v>0</v>
      </c>
      <c r="F109" s="341">
        <f>'Приложение 1.1'!E109</f>
        <v>0</v>
      </c>
      <c r="G109" s="340">
        <f>'Приложение 1.1'!F109</f>
        <v>2015</v>
      </c>
      <c r="H109" s="340">
        <f>'Приложение 1.1'!G109</f>
        <v>2015</v>
      </c>
      <c r="I109" s="340"/>
      <c r="J109" s="340"/>
      <c r="K109" s="340"/>
      <c r="L109" s="340"/>
      <c r="M109" s="340"/>
      <c r="N109" s="340"/>
      <c r="O109" s="341">
        <f>'Приложение 1.1'!H109</f>
        <v>0.6</v>
      </c>
      <c r="P109" s="341"/>
      <c r="Q109" s="341">
        <f t="shared" ref="Q109:Q117" si="7">O109</f>
        <v>0.6</v>
      </c>
      <c r="R109" s="341"/>
      <c r="S109" s="342" t="s">
        <v>336</v>
      </c>
      <c r="T109" s="340"/>
      <c r="U109" s="342" t="s">
        <v>333</v>
      </c>
    </row>
    <row r="110" spans="1:21" s="29" customFormat="1" ht="63" customHeight="1">
      <c r="A110" s="339" t="str">
        <f>'Приложение 1.1'!A110</f>
        <v>1.7.5.2.2</v>
      </c>
      <c r="B110" s="340" t="str">
        <f>'Приложение 1.1'!B110</f>
        <v xml:space="preserve">Автомобиль УАЗ 39094, УАЗ 33303(Заполярная  горэлектросеть)                 </v>
      </c>
      <c r="C110" s="338" t="s">
        <v>329</v>
      </c>
      <c r="D110" s="338" t="s">
        <v>507</v>
      </c>
      <c r="E110" s="341">
        <f>'Приложение 1.1'!D110</f>
        <v>0</v>
      </c>
      <c r="F110" s="341">
        <f>'Приложение 1.1'!E110</f>
        <v>0</v>
      </c>
      <c r="G110" s="340">
        <f>'Приложение 1.1'!F110</f>
        <v>2015</v>
      </c>
      <c r="H110" s="340">
        <f>'Приложение 1.1'!G110</f>
        <v>2017</v>
      </c>
      <c r="I110" s="340"/>
      <c r="J110" s="340"/>
      <c r="K110" s="340"/>
      <c r="L110" s="340"/>
      <c r="M110" s="340"/>
      <c r="N110" s="340"/>
      <c r="O110" s="341">
        <f>'Приложение 1.1'!H110</f>
        <v>1.92</v>
      </c>
      <c r="P110" s="341"/>
      <c r="Q110" s="341">
        <f t="shared" si="7"/>
        <v>1.92</v>
      </c>
      <c r="R110" s="341"/>
      <c r="S110" s="342" t="s">
        <v>336</v>
      </c>
      <c r="T110" s="340"/>
      <c r="U110" s="342" t="s">
        <v>333</v>
      </c>
    </row>
    <row r="111" spans="1:21" s="29" customFormat="1" ht="63" customHeight="1">
      <c r="A111" s="339" t="str">
        <f>'Приложение 1.1'!A111</f>
        <v>1.4.5.2.3.</v>
      </c>
      <c r="B111" s="340" t="str">
        <f>'Приложение 1.1'!B111</f>
        <v>Автомобиль УАЗ Hunter мет.кузов (Заполярная горэлектросеть)</v>
      </c>
      <c r="C111" s="338" t="s">
        <v>329</v>
      </c>
      <c r="D111" s="338" t="s">
        <v>507</v>
      </c>
      <c r="E111" s="341">
        <f>'Приложение 1.1'!D111</f>
        <v>0</v>
      </c>
      <c r="F111" s="341">
        <f>'Приложение 1.1'!E111</f>
        <v>0</v>
      </c>
      <c r="G111" s="340">
        <f>'Приложение 1.1'!F111</f>
        <v>2015</v>
      </c>
      <c r="H111" s="340">
        <f>'Приложение 1.1'!G111</f>
        <v>2015</v>
      </c>
      <c r="I111" s="340"/>
      <c r="J111" s="340"/>
      <c r="K111" s="340"/>
      <c r="L111" s="340"/>
      <c r="M111" s="340"/>
      <c r="N111" s="340"/>
      <c r="O111" s="341">
        <f>'Приложение 1.1'!H111</f>
        <v>0.52</v>
      </c>
      <c r="P111" s="341"/>
      <c r="Q111" s="341">
        <f t="shared" si="7"/>
        <v>0.52</v>
      </c>
      <c r="R111" s="341"/>
      <c r="S111" s="342" t="s">
        <v>336</v>
      </c>
      <c r="T111" s="340"/>
      <c r="U111" s="342" t="s">
        <v>333</v>
      </c>
    </row>
    <row r="112" spans="1:21" s="29" customFormat="1" ht="48">
      <c r="A112" s="339" t="str">
        <f>'Приложение 1.1'!A112</f>
        <v>1.7.5.2.4</v>
      </c>
      <c r="B112" s="340" t="str">
        <f>'Приложение 1.1'!B112</f>
        <v>Передвижная лаборатория высоковольтных испытаний ЛВИ-3Г((Заполярная горэлектросеть))</v>
      </c>
      <c r="C112" s="338" t="s">
        <v>329</v>
      </c>
      <c r="D112" s="338" t="s">
        <v>507</v>
      </c>
      <c r="E112" s="341">
        <f>'Приложение 1.1'!D112</f>
        <v>0</v>
      </c>
      <c r="F112" s="341">
        <f>'Приложение 1.1'!E112</f>
        <v>0</v>
      </c>
      <c r="G112" s="340">
        <f>'Приложение 1.1'!F112</f>
        <v>2015</v>
      </c>
      <c r="H112" s="340">
        <f>'Приложение 1.1'!G112</f>
        <v>2015</v>
      </c>
      <c r="I112" s="340"/>
      <c r="J112" s="340"/>
      <c r="K112" s="340"/>
      <c r="L112" s="340"/>
      <c r="M112" s="340"/>
      <c r="N112" s="340"/>
      <c r="O112" s="341">
        <f>'Приложение 1.1'!H112</f>
        <v>3</v>
      </c>
      <c r="P112" s="341"/>
      <c r="Q112" s="341">
        <f t="shared" si="7"/>
        <v>3</v>
      </c>
      <c r="R112" s="341"/>
      <c r="S112" s="337" t="s">
        <v>337</v>
      </c>
      <c r="T112" s="340"/>
      <c r="U112" s="342" t="s">
        <v>333</v>
      </c>
    </row>
    <row r="113" spans="1:21" s="29" customFormat="1" ht="54" customHeight="1">
      <c r="A113" s="339" t="str">
        <f>'Приложение 1.1'!A113</f>
        <v>1.7.5.2.5</v>
      </c>
      <c r="B113" s="340" t="str">
        <f>'Приложение 1.1'!B113</f>
        <v>Экскаватор-погрузчик (Заполярная горэлектросеть)</v>
      </c>
      <c r="C113" s="338" t="s">
        <v>329</v>
      </c>
      <c r="D113" s="338" t="s">
        <v>507</v>
      </c>
      <c r="E113" s="341">
        <f>'Приложение 1.1'!D113</f>
        <v>0</v>
      </c>
      <c r="F113" s="341">
        <f>'Приложение 1.1'!E113</f>
        <v>0</v>
      </c>
      <c r="G113" s="340">
        <f>'Приложение 1.1'!F113</f>
        <v>2016</v>
      </c>
      <c r="H113" s="340">
        <f>'Приложение 1.1'!G113</f>
        <v>2016</v>
      </c>
      <c r="I113" s="340"/>
      <c r="J113" s="340"/>
      <c r="K113" s="340"/>
      <c r="L113" s="340"/>
      <c r="M113" s="340"/>
      <c r="N113" s="340"/>
      <c r="O113" s="341">
        <f>'Приложение 1.1'!H113</f>
        <v>1.2</v>
      </c>
      <c r="P113" s="341"/>
      <c r="Q113" s="341">
        <f t="shared" si="7"/>
        <v>1.2</v>
      </c>
      <c r="R113" s="341"/>
      <c r="S113" s="337" t="s">
        <v>337</v>
      </c>
      <c r="T113" s="340"/>
      <c r="U113" s="342" t="s">
        <v>333</v>
      </c>
    </row>
    <row r="114" spans="1:21" s="29" customFormat="1" ht="54" customHeight="1">
      <c r="A114" s="339" t="str">
        <f>'Приложение 1.1'!A114</f>
        <v>1.7.5.2.6.</v>
      </c>
      <c r="B114" s="340" t="str">
        <f>'Приложение 1.1'!B114</f>
        <v>ГАЗ-31105 (Ковдорсая электросеть)</v>
      </c>
      <c r="C114" s="338" t="s">
        <v>329</v>
      </c>
      <c r="D114" s="338" t="s">
        <v>358</v>
      </c>
      <c r="E114" s="341">
        <f>'Приложение 1.1'!D114</f>
        <v>0</v>
      </c>
      <c r="F114" s="341">
        <f>'Приложение 1.1'!E114</f>
        <v>0</v>
      </c>
      <c r="G114" s="340">
        <f>'Приложение 1.1'!F114</f>
        <v>2015</v>
      </c>
      <c r="H114" s="340">
        <f>'Приложение 1.1'!G114</f>
        <v>2015</v>
      </c>
      <c r="I114" s="340"/>
      <c r="J114" s="340"/>
      <c r="K114" s="340"/>
      <c r="L114" s="340"/>
      <c r="M114" s="340"/>
      <c r="N114" s="340"/>
      <c r="O114" s="341">
        <f>'Приложение 1.1'!H114</f>
        <v>0.6</v>
      </c>
      <c r="P114" s="341"/>
      <c r="Q114" s="341">
        <f t="shared" si="7"/>
        <v>0.6</v>
      </c>
      <c r="R114" s="341"/>
      <c r="S114" s="342" t="s">
        <v>336</v>
      </c>
      <c r="T114" s="340"/>
      <c r="U114" s="342" t="s">
        <v>333</v>
      </c>
    </row>
    <row r="115" spans="1:21" s="29" customFormat="1" ht="54" customHeight="1">
      <c r="A115" s="339" t="str">
        <f>'Приложение 1.1'!A115</f>
        <v>1.7.5.2.7.</v>
      </c>
      <c r="B115" s="340" t="str">
        <f>'Приложение 1.1'!B115</f>
        <v>УАЗ-3909 (3962) (Ковдорская  электросеть)</v>
      </c>
      <c r="C115" s="338" t="s">
        <v>329</v>
      </c>
      <c r="D115" s="338" t="s">
        <v>358</v>
      </c>
      <c r="E115" s="341">
        <f>'Приложение 1.1'!D115</f>
        <v>0</v>
      </c>
      <c r="F115" s="341">
        <f>'Приложение 1.1'!E115</f>
        <v>0</v>
      </c>
      <c r="G115" s="340">
        <f>'Приложение 1.1'!F115</f>
        <v>2015</v>
      </c>
      <c r="H115" s="340">
        <f>'Приложение 1.1'!G115</f>
        <v>2017</v>
      </c>
      <c r="I115" s="340"/>
      <c r="J115" s="340"/>
      <c r="K115" s="340"/>
      <c r="L115" s="340"/>
      <c r="M115" s="340"/>
      <c r="N115" s="340"/>
      <c r="O115" s="341">
        <f>'Приложение 1.1'!H115</f>
        <v>2.4</v>
      </c>
      <c r="P115" s="341"/>
      <c r="Q115" s="341">
        <f t="shared" si="7"/>
        <v>2.4</v>
      </c>
      <c r="R115" s="341"/>
      <c r="S115" s="342" t="s">
        <v>336</v>
      </c>
      <c r="T115" s="340"/>
      <c r="U115" s="342" t="s">
        <v>333</v>
      </c>
    </row>
    <row r="116" spans="1:21" s="29" customFormat="1" ht="54" customHeight="1">
      <c r="A116" s="339" t="str">
        <f>'Приложение 1.1'!A116</f>
        <v>1.7.5.2.8.</v>
      </c>
      <c r="B116" s="340" t="str">
        <f>'Приложение 1.1'!B116</f>
        <v>Автогидроподъемник АП-18 ГАЗ (Ковдорская электросеть)</v>
      </c>
      <c r="C116" s="338" t="s">
        <v>329</v>
      </c>
      <c r="D116" s="338" t="s">
        <v>358</v>
      </c>
      <c r="E116" s="341">
        <f>'Приложение 1.1'!D116</f>
        <v>0</v>
      </c>
      <c r="F116" s="341">
        <f>'Приложение 1.1'!E116</f>
        <v>0</v>
      </c>
      <c r="G116" s="340">
        <f>'Приложение 1.1'!F116</f>
        <v>2016</v>
      </c>
      <c r="H116" s="340">
        <f>'Приложение 1.1'!G116</f>
        <v>2016</v>
      </c>
      <c r="I116" s="340"/>
      <c r="J116" s="340"/>
      <c r="K116" s="340"/>
      <c r="L116" s="340"/>
      <c r="M116" s="340"/>
      <c r="N116" s="340"/>
      <c r="O116" s="341">
        <f>'Приложение 1.1'!H116</f>
        <v>2.0299999999999998</v>
      </c>
      <c r="P116" s="341"/>
      <c r="Q116" s="341">
        <f t="shared" si="7"/>
        <v>2.0299999999999998</v>
      </c>
      <c r="R116" s="341"/>
      <c r="S116" s="342" t="s">
        <v>336</v>
      </c>
      <c r="T116" s="340"/>
      <c r="U116" s="342" t="s">
        <v>333</v>
      </c>
    </row>
    <row r="117" spans="1:21" s="29" customFormat="1" ht="54" customHeight="1">
      <c r="A117" s="339" t="str">
        <f>'Приложение 1.1'!A117</f>
        <v>1.7.5.2.9.</v>
      </c>
      <c r="B117" s="340" t="str">
        <f>'Приложение 1.1'!B117</f>
        <v>Экскаватор погрузчик (Ковдорская электросеть)</v>
      </c>
      <c r="C117" s="338" t="s">
        <v>329</v>
      </c>
      <c r="D117" s="338" t="s">
        <v>358</v>
      </c>
      <c r="E117" s="341">
        <f>'Приложение 1.1'!D117</f>
        <v>0</v>
      </c>
      <c r="F117" s="341">
        <f>'Приложение 1.1'!E117</f>
        <v>0</v>
      </c>
      <c r="G117" s="340">
        <f>'Приложение 1.1'!F117</f>
        <v>2015</v>
      </c>
      <c r="H117" s="340">
        <f>'Приложение 1.1'!G117</f>
        <v>2015</v>
      </c>
      <c r="I117" s="340"/>
      <c r="J117" s="340"/>
      <c r="K117" s="340"/>
      <c r="L117" s="340"/>
      <c r="M117" s="340"/>
      <c r="N117" s="340"/>
      <c r="O117" s="341">
        <f>'Приложение 1.1'!H117</f>
        <v>1.2</v>
      </c>
      <c r="P117" s="341"/>
      <c r="Q117" s="341">
        <f t="shared" si="7"/>
        <v>1.2</v>
      </c>
      <c r="R117" s="341"/>
      <c r="S117" s="342" t="s">
        <v>336</v>
      </c>
      <c r="T117" s="340"/>
      <c r="U117" s="342" t="s">
        <v>333</v>
      </c>
    </row>
    <row r="118" spans="1:21" s="29" customFormat="1" ht="12">
      <c r="A118" s="463" t="str">
        <f>'Приложение 1.1'!A118</f>
        <v>1.7.6</v>
      </c>
      <c r="B118" s="464" t="str">
        <f>'Приложение 1.1'!B118</f>
        <v>Инвентарь</v>
      </c>
      <c r="C118" s="465"/>
      <c r="D118" s="465"/>
      <c r="E118" s="466">
        <f>'Приложение 1.1'!D118</f>
        <v>0</v>
      </c>
      <c r="F118" s="466">
        <f>'Приложение 1.1'!E118</f>
        <v>0</v>
      </c>
      <c r="G118" s="465">
        <f>'Приложение 1.1'!F118</f>
        <v>0</v>
      </c>
      <c r="H118" s="465">
        <f>'Приложение 1.1'!G118</f>
        <v>0</v>
      </c>
      <c r="I118" s="465"/>
      <c r="J118" s="465"/>
      <c r="K118" s="465"/>
      <c r="L118" s="465"/>
      <c r="M118" s="465"/>
      <c r="N118" s="465"/>
      <c r="O118" s="466">
        <f>SUM(O119:O119)</f>
        <v>0</v>
      </c>
      <c r="P118" s="466">
        <f>SUM(P119:P119)</f>
        <v>0</v>
      </c>
      <c r="Q118" s="466">
        <f>SUM(Q119:Q119)</f>
        <v>0</v>
      </c>
      <c r="R118" s="466">
        <f>SUM(R119:R119)</f>
        <v>0</v>
      </c>
      <c r="S118" s="465"/>
      <c r="T118" s="465"/>
      <c r="U118" s="467"/>
    </row>
    <row r="119" spans="1:21">
      <c r="A119" s="463" t="str">
        <f>'Приложение 1.1'!A119</f>
        <v>1.7.6.1.1</v>
      </c>
      <c r="B119" s="464" t="str">
        <f>'Приложение 1.1'!B119</f>
        <v xml:space="preserve">Объект 1  </v>
      </c>
      <c r="C119" s="465"/>
      <c r="D119" s="465"/>
      <c r="E119" s="466">
        <f>'Приложение 1.1'!D119</f>
        <v>0</v>
      </c>
      <c r="F119" s="466">
        <f>'Приложение 1.1'!E119</f>
        <v>0</v>
      </c>
      <c r="G119" s="465">
        <f>'Приложение 1.1'!F119</f>
        <v>0</v>
      </c>
      <c r="H119" s="465">
        <f>'Приложение 1.1'!G119</f>
        <v>0</v>
      </c>
      <c r="I119" s="465"/>
      <c r="J119" s="465"/>
      <c r="K119" s="465"/>
      <c r="L119" s="465"/>
      <c r="M119" s="465"/>
      <c r="N119" s="465"/>
      <c r="O119" s="466"/>
      <c r="P119" s="466"/>
      <c r="Q119" s="466"/>
      <c r="R119" s="466"/>
      <c r="S119" s="465"/>
      <c r="T119" s="465"/>
      <c r="U119" s="467"/>
    </row>
    <row r="120" spans="1:21">
      <c r="A120" s="463" t="str">
        <f>'Приложение 1.1'!A120</f>
        <v>1.7.7</v>
      </c>
      <c r="B120" s="464" t="str">
        <f>'Приложение 1.1'!B120</f>
        <v>Прочие основные средства</v>
      </c>
      <c r="C120" s="465"/>
      <c r="D120" s="465"/>
      <c r="E120" s="466">
        <f>'Приложение 1.1'!D120</f>
        <v>0</v>
      </c>
      <c r="F120" s="466">
        <f>'Приложение 1.1'!E120</f>
        <v>0</v>
      </c>
      <c r="G120" s="465">
        <f>'Приложение 1.1'!F120</f>
        <v>0</v>
      </c>
      <c r="H120" s="465">
        <f>'Приложение 1.1'!G120</f>
        <v>0</v>
      </c>
      <c r="I120" s="465"/>
      <c r="J120" s="465"/>
      <c r="K120" s="465"/>
      <c r="L120" s="465"/>
      <c r="M120" s="465"/>
      <c r="N120" s="465"/>
      <c r="O120" s="466">
        <f>SUM(O121:O121)</f>
        <v>0</v>
      </c>
      <c r="P120" s="466">
        <f>SUM(P121:P121)</f>
        <v>0</v>
      </c>
      <c r="Q120" s="466">
        <f>SUM(Q121:Q121)</f>
        <v>0</v>
      </c>
      <c r="R120" s="466">
        <f>SUM(R121:R121)</f>
        <v>0</v>
      </c>
      <c r="S120" s="465"/>
      <c r="T120" s="465"/>
      <c r="U120" s="467"/>
    </row>
    <row r="121" spans="1:21">
      <c r="A121" s="463" t="str">
        <f>'Приложение 1.1'!A121</f>
        <v>1.7.7.1.1</v>
      </c>
      <c r="B121" s="464" t="str">
        <f>'Приложение 1.1'!B121</f>
        <v xml:space="preserve">Объект 1 </v>
      </c>
      <c r="C121" s="465"/>
      <c r="D121" s="465"/>
      <c r="E121" s="466">
        <f>'Приложение 1.1'!D121</f>
        <v>0</v>
      </c>
      <c r="F121" s="466">
        <f>'Приложение 1.1'!E121</f>
        <v>0</v>
      </c>
      <c r="G121" s="465">
        <f>'Приложение 1.1'!F121</f>
        <v>0</v>
      </c>
      <c r="H121" s="465">
        <f>'Приложение 1.1'!G121</f>
        <v>0</v>
      </c>
      <c r="I121" s="465"/>
      <c r="J121" s="465"/>
      <c r="K121" s="465"/>
      <c r="L121" s="465"/>
      <c r="M121" s="465"/>
      <c r="N121" s="465"/>
      <c r="O121" s="466"/>
      <c r="P121" s="466"/>
      <c r="Q121" s="466"/>
      <c r="R121" s="466"/>
      <c r="S121" s="465"/>
      <c r="T121" s="465"/>
      <c r="U121" s="467"/>
    </row>
    <row r="122" spans="1:21">
      <c r="A122" s="463" t="str">
        <f>'Приложение 1.1'!A122</f>
        <v>1.7.8</v>
      </c>
      <c r="B122" s="464" t="str">
        <f>'Приложение 1.1'!B122</f>
        <v>Пир для строительства будущих лет</v>
      </c>
      <c r="C122" s="465"/>
      <c r="D122" s="465"/>
      <c r="E122" s="466">
        <f>'Приложение 1.1'!D122</f>
        <v>0</v>
      </c>
      <c r="F122" s="466">
        <f>'Приложение 1.1'!E122</f>
        <v>0</v>
      </c>
      <c r="G122" s="465">
        <f>'Приложение 1.1'!F122</f>
        <v>0</v>
      </c>
      <c r="H122" s="465">
        <f>'Приложение 1.1'!G122</f>
        <v>0</v>
      </c>
      <c r="I122" s="465"/>
      <c r="J122" s="465"/>
      <c r="K122" s="465"/>
      <c r="L122" s="465"/>
      <c r="M122" s="465"/>
      <c r="N122" s="465"/>
      <c r="O122" s="466">
        <f>SUM(O123:O123)</f>
        <v>0</v>
      </c>
      <c r="P122" s="466">
        <f>SUM(P123:P123)</f>
        <v>0</v>
      </c>
      <c r="Q122" s="466">
        <f>SUM(Q123:Q123)</f>
        <v>0</v>
      </c>
      <c r="R122" s="466">
        <f>SUM(R123:R123)</f>
        <v>0</v>
      </c>
      <c r="S122" s="465"/>
      <c r="T122" s="465"/>
      <c r="U122" s="467"/>
    </row>
    <row r="123" spans="1:21">
      <c r="A123" s="463" t="str">
        <f>'Приложение 1.1'!A123</f>
        <v>1.7.8.1.1</v>
      </c>
      <c r="B123" s="464" t="str">
        <f>'Приложение 1.1'!B123</f>
        <v xml:space="preserve">Объект 1  </v>
      </c>
      <c r="C123" s="465"/>
      <c r="D123" s="465"/>
      <c r="E123" s="466">
        <f>'Приложение 1.1'!D123</f>
        <v>0</v>
      </c>
      <c r="F123" s="466">
        <f>'Приложение 1.1'!E123</f>
        <v>0</v>
      </c>
      <c r="G123" s="465">
        <f>'Приложение 1.1'!F123</f>
        <v>0</v>
      </c>
      <c r="H123" s="465">
        <f>'Приложение 1.1'!G123</f>
        <v>0</v>
      </c>
      <c r="I123" s="465"/>
      <c r="J123" s="465"/>
      <c r="K123" s="465"/>
      <c r="L123" s="465"/>
      <c r="M123" s="465"/>
      <c r="N123" s="465"/>
      <c r="O123" s="466"/>
      <c r="P123" s="466"/>
      <c r="Q123" s="466"/>
      <c r="R123" s="466"/>
      <c r="S123" s="465"/>
      <c r="T123" s="465"/>
      <c r="U123" s="467"/>
    </row>
    <row r="124" spans="1:21">
      <c r="A124" s="468" t="str">
        <f>'Приложение 1.1'!A124</f>
        <v>1.8</v>
      </c>
      <c r="B124" s="469" t="str">
        <f>'Приложение 1.1'!B124</f>
        <v>Оборудование, не входящее в сметы строек</v>
      </c>
      <c r="C124" s="470"/>
      <c r="D124" s="470"/>
      <c r="E124" s="471">
        <f>'Приложение 1.1'!D124</f>
        <v>0</v>
      </c>
      <c r="F124" s="471">
        <f>'Приложение 1.1'!E124</f>
        <v>0</v>
      </c>
      <c r="G124" s="470">
        <f>'Приложение 1.1'!F124</f>
        <v>0</v>
      </c>
      <c r="H124" s="470">
        <f>'Приложение 1.1'!G124</f>
        <v>0</v>
      </c>
      <c r="I124" s="470"/>
      <c r="J124" s="470"/>
      <c r="K124" s="470"/>
      <c r="L124" s="470"/>
      <c r="M124" s="470"/>
      <c r="N124" s="470"/>
      <c r="O124" s="471">
        <f>SUM(O125:O125)</f>
        <v>0</v>
      </c>
      <c r="P124" s="471">
        <f>SUM(P125:P125)</f>
        <v>0</v>
      </c>
      <c r="Q124" s="471">
        <f>SUM(Q125:Q125)</f>
        <v>0</v>
      </c>
      <c r="R124" s="471">
        <f>SUM(R125:R125)</f>
        <v>0</v>
      </c>
      <c r="S124" s="470"/>
      <c r="T124" s="470"/>
      <c r="U124" s="472"/>
    </row>
    <row r="125" spans="1:21">
      <c r="A125" s="463" t="str">
        <f>'Приложение 1.1'!A125</f>
        <v>1.8.1.1</v>
      </c>
      <c r="B125" s="464" t="str">
        <f>'Приложение 1.1'!B125</f>
        <v xml:space="preserve">Объект 1 </v>
      </c>
      <c r="C125" s="465"/>
      <c r="D125" s="465"/>
      <c r="E125" s="466">
        <f>'Приложение 1.1'!D125</f>
        <v>0</v>
      </c>
      <c r="F125" s="466">
        <f>'Приложение 1.1'!E125</f>
        <v>0</v>
      </c>
      <c r="G125" s="465">
        <f>'Приложение 1.1'!F125</f>
        <v>0</v>
      </c>
      <c r="H125" s="465">
        <f>'Приложение 1.1'!G125</f>
        <v>0</v>
      </c>
      <c r="I125" s="465"/>
      <c r="J125" s="465"/>
      <c r="K125" s="465"/>
      <c r="L125" s="465"/>
      <c r="M125" s="465"/>
      <c r="N125" s="465"/>
      <c r="O125" s="466"/>
      <c r="P125" s="466"/>
      <c r="Q125" s="466"/>
      <c r="R125" s="466"/>
      <c r="S125" s="465"/>
      <c r="T125" s="465"/>
      <c r="U125" s="467"/>
    </row>
    <row r="126" spans="1:21">
      <c r="A126" s="468">
        <f>'Приложение 1.1'!A126</f>
        <v>2</v>
      </c>
      <c r="B126" s="473" t="str">
        <f>'Приложение 1.1'!B126</f>
        <v>Новое строительство, в т.ч.</v>
      </c>
      <c r="C126" s="474"/>
      <c r="D126" s="474"/>
      <c r="E126" s="475">
        <f>'Приложение 1.1'!D126</f>
        <v>0.25</v>
      </c>
      <c r="F126" s="475">
        <f>'Приложение 1.1'!E126</f>
        <v>2.58</v>
      </c>
      <c r="G126" s="476">
        <f>'Приложение 1.1'!F126</f>
        <v>0</v>
      </c>
      <c r="H126" s="476">
        <f>'Приложение 1.1'!G126</f>
        <v>0</v>
      </c>
      <c r="I126" s="476"/>
      <c r="J126" s="476"/>
      <c r="K126" s="476"/>
      <c r="L126" s="476"/>
      <c r="M126" s="476"/>
      <c r="N126" s="476"/>
      <c r="O126" s="475">
        <f>SUM(O127,O157,O159,O161,O163,O165,O167,O184,O186,O188,O190)</f>
        <v>25.61</v>
      </c>
      <c r="P126" s="475">
        <f>SUM(P127,P157,P159,P161,P163,P165,P167,P184,P186,P188,P190)</f>
        <v>0</v>
      </c>
      <c r="Q126" s="475">
        <f>SUM(Q127,Q157,Q159,Q161,Q163,Q165,Q167,Q184,Q186,Q188,Q190)</f>
        <v>25.61</v>
      </c>
      <c r="R126" s="475">
        <f>SUM(R127,R157,R159,R161,R163,R165,R167,R184,R186,R188,R190)</f>
        <v>0</v>
      </c>
      <c r="S126" s="474"/>
      <c r="T126" s="474"/>
      <c r="U126" s="477"/>
    </row>
    <row r="127" spans="1:21" ht="24.75">
      <c r="A127" s="468" t="str">
        <f>'Приложение 1.1'!A127</f>
        <v>2.1</v>
      </c>
      <c r="B127" s="469" t="str">
        <f>'Приложение 1.1'!B127</f>
        <v>Энергосбережение и повышение энергитической эффективности, в т.ч.</v>
      </c>
      <c r="C127" s="478"/>
      <c r="D127" s="478"/>
      <c r="E127" s="471">
        <f>'Приложение 1.1'!D127</f>
        <v>0.25</v>
      </c>
      <c r="F127" s="471">
        <f>'Приложение 1.1'!E127</f>
        <v>2.58</v>
      </c>
      <c r="G127" s="470">
        <f>'Приложение 1.1'!F127</f>
        <v>0</v>
      </c>
      <c r="H127" s="470">
        <f>'Приложение 1.1'!G127</f>
        <v>0</v>
      </c>
      <c r="I127" s="470"/>
      <c r="J127" s="470"/>
      <c r="K127" s="470"/>
      <c r="L127" s="470"/>
      <c r="M127" s="470"/>
      <c r="N127" s="470"/>
      <c r="O127" s="471">
        <f>SUM(O128)</f>
        <v>25.61</v>
      </c>
      <c r="P127" s="471">
        <f>SUM(P128)</f>
        <v>0</v>
      </c>
      <c r="Q127" s="471">
        <f>SUM(Q128)</f>
        <v>25.61</v>
      </c>
      <c r="R127" s="471">
        <f>SUM(R128)</f>
        <v>0</v>
      </c>
      <c r="S127" s="478"/>
      <c r="T127" s="478"/>
      <c r="U127" s="479"/>
    </row>
    <row r="128" spans="1:21">
      <c r="A128" s="468" t="str">
        <f>'Приложение 1.1'!A128</f>
        <v>2.1.1</v>
      </c>
      <c r="B128" s="469" t="str">
        <f>'Приложение 1.1'!B128</f>
        <v>Электросетевые объекты, в т.ч.</v>
      </c>
      <c r="C128" s="478"/>
      <c r="D128" s="478"/>
      <c r="E128" s="471">
        <f>'Приложение 1.1'!D128</f>
        <v>0.25</v>
      </c>
      <c r="F128" s="471">
        <f>'Приложение 1.1'!E128</f>
        <v>2.58</v>
      </c>
      <c r="G128" s="470">
        <f>'Приложение 1.1'!F128</f>
        <v>0</v>
      </c>
      <c r="H128" s="470">
        <f>'Приложение 1.1'!G128</f>
        <v>0</v>
      </c>
      <c r="I128" s="470"/>
      <c r="J128" s="470"/>
      <c r="K128" s="470"/>
      <c r="L128" s="470"/>
      <c r="M128" s="470"/>
      <c r="N128" s="470"/>
      <c r="O128" s="471">
        <f>SUM(O129,O150)</f>
        <v>25.61</v>
      </c>
      <c r="P128" s="471">
        <f>SUM(P129,P150)</f>
        <v>0</v>
      </c>
      <c r="Q128" s="471">
        <f>SUM(Q129,Q150)</f>
        <v>25.61</v>
      </c>
      <c r="R128" s="471">
        <f>SUM(R129,R150)</f>
        <v>0</v>
      </c>
      <c r="S128" s="478"/>
      <c r="T128" s="478"/>
      <c r="U128" s="479"/>
    </row>
    <row r="129" spans="1:21">
      <c r="A129" s="468" t="str">
        <f>'Приложение 1.1'!A129</f>
        <v>2.1.1.1</v>
      </c>
      <c r="B129" s="469" t="str">
        <f>'Приложение 1.1'!B129</f>
        <v>Электрические линии, в т.ч.</v>
      </c>
      <c r="C129" s="478"/>
      <c r="D129" s="478"/>
      <c r="E129" s="471">
        <f>'Приложение 1.1'!D129</f>
        <v>0</v>
      </c>
      <c r="F129" s="471">
        <f>'Приложение 1.1'!E129</f>
        <v>2.58</v>
      </c>
      <c r="G129" s="470">
        <f>'Приложение 1.1'!F129</f>
        <v>0</v>
      </c>
      <c r="H129" s="470">
        <f>'Приложение 1.1'!G129</f>
        <v>0</v>
      </c>
      <c r="I129" s="470"/>
      <c r="J129" s="470"/>
      <c r="K129" s="470"/>
      <c r="L129" s="470"/>
      <c r="M129" s="470"/>
      <c r="N129" s="470"/>
      <c r="O129" s="471">
        <f>SUM(O130,O141)</f>
        <v>12.84</v>
      </c>
      <c r="P129" s="471">
        <f>SUM(P130,P141)</f>
        <v>0</v>
      </c>
      <c r="Q129" s="471">
        <f>SUM(Q130,Q141)</f>
        <v>12.84</v>
      </c>
      <c r="R129" s="471">
        <f>SUM(R130,R141)</f>
        <v>0</v>
      </c>
      <c r="S129" s="478"/>
      <c r="T129" s="478"/>
      <c r="U129" s="479"/>
    </row>
    <row r="130" spans="1:21">
      <c r="A130" s="468" t="str">
        <f>'Приложение 1.1'!A130</f>
        <v>2.1.1.1.1</v>
      </c>
      <c r="B130" s="469" t="str">
        <f>'Приложение 1.1'!B130</f>
        <v>воздушные линии, в т.ч.</v>
      </c>
      <c r="C130" s="478"/>
      <c r="D130" s="478"/>
      <c r="E130" s="471">
        <f>'Приложение 1.1'!D130</f>
        <v>0</v>
      </c>
      <c r="F130" s="471">
        <f>'Приложение 1.1'!E130</f>
        <v>2.58</v>
      </c>
      <c r="G130" s="470">
        <f>'Приложение 1.1'!F130</f>
        <v>0</v>
      </c>
      <c r="H130" s="470">
        <f>'Приложение 1.1'!G130</f>
        <v>0</v>
      </c>
      <c r="I130" s="470"/>
      <c r="J130" s="470"/>
      <c r="K130" s="470"/>
      <c r="L130" s="470"/>
      <c r="M130" s="470"/>
      <c r="N130" s="470"/>
      <c r="O130" s="471">
        <f>SUM(O131,O133,O135,O139)</f>
        <v>12.84</v>
      </c>
      <c r="P130" s="471">
        <f>SUM(P131,P133,P135,P139)</f>
        <v>0</v>
      </c>
      <c r="Q130" s="471">
        <f>SUM(Q131,Q133,Q135,Q139)</f>
        <v>12.84</v>
      </c>
      <c r="R130" s="471">
        <f>SUM(R131,R133,R135,R139)</f>
        <v>0</v>
      </c>
      <c r="S130" s="478"/>
      <c r="T130" s="478"/>
      <c r="U130" s="479"/>
    </row>
    <row r="131" spans="1:21">
      <c r="A131" s="463" t="str">
        <f>'Приложение 1.1'!A131</f>
        <v>2.1.1.1.1.1</v>
      </c>
      <c r="B131" s="464" t="str">
        <f>'Приложение 1.1'!B131</f>
        <v>ВЛЭП 110-220 кВ (ВН)</v>
      </c>
      <c r="C131" s="480"/>
      <c r="D131" s="480"/>
      <c r="E131" s="466">
        <f>'Приложение 1.1'!D131</f>
        <v>0</v>
      </c>
      <c r="F131" s="466">
        <f>'Приложение 1.1'!E131</f>
        <v>0</v>
      </c>
      <c r="G131" s="465">
        <f>'Приложение 1.1'!F131</f>
        <v>0</v>
      </c>
      <c r="H131" s="465">
        <f>'Приложение 1.1'!G131</f>
        <v>0</v>
      </c>
      <c r="I131" s="465"/>
      <c r="J131" s="465"/>
      <c r="K131" s="465"/>
      <c r="L131" s="465"/>
      <c r="M131" s="465"/>
      <c r="N131" s="465"/>
      <c r="O131" s="466">
        <f>SUM(O132:O132)</f>
        <v>0</v>
      </c>
      <c r="P131" s="466">
        <f>SUM(P132:P132)</f>
        <v>0</v>
      </c>
      <c r="Q131" s="466">
        <f>SUM(Q132:Q132)</f>
        <v>0</v>
      </c>
      <c r="R131" s="466">
        <f>SUM(R132:R132)</f>
        <v>0</v>
      </c>
      <c r="S131" s="480"/>
      <c r="T131" s="480"/>
      <c r="U131" s="481"/>
    </row>
    <row r="132" spans="1:21">
      <c r="A132" s="463" t="str">
        <f>'Приложение 1.1'!A132</f>
        <v>2.1.1.1.1.1.1.1</v>
      </c>
      <c r="B132" s="464" t="str">
        <f>'Приложение 1.1'!B132</f>
        <v xml:space="preserve">Объект 1 </v>
      </c>
      <c r="C132" s="480"/>
      <c r="D132" s="480"/>
      <c r="E132" s="466">
        <f>'Приложение 1.1'!D132</f>
        <v>0</v>
      </c>
      <c r="F132" s="466">
        <f>'Приложение 1.1'!E132</f>
        <v>0</v>
      </c>
      <c r="G132" s="465">
        <f>'Приложение 1.1'!F132</f>
        <v>0</v>
      </c>
      <c r="H132" s="465">
        <f>'Приложение 1.1'!G132</f>
        <v>0</v>
      </c>
      <c r="I132" s="465"/>
      <c r="J132" s="465"/>
      <c r="K132" s="465"/>
      <c r="L132" s="465"/>
      <c r="M132" s="465"/>
      <c r="N132" s="465"/>
      <c r="O132" s="466"/>
      <c r="P132" s="466"/>
      <c r="Q132" s="466"/>
      <c r="R132" s="466"/>
      <c r="S132" s="480"/>
      <c r="T132" s="480"/>
      <c r="U132" s="481"/>
    </row>
    <row r="133" spans="1:21">
      <c r="A133" s="463" t="str">
        <f>'Приложение 1.1'!A133</f>
        <v>2.1.1.1.1.2</v>
      </c>
      <c r="B133" s="464" t="str">
        <f>'Приложение 1.1'!B133</f>
        <v>ВЛЭП 35 кВ (СН1)</v>
      </c>
      <c r="C133" s="480"/>
      <c r="D133" s="480"/>
      <c r="E133" s="466">
        <f>'Приложение 1.1'!D133</f>
        <v>0</v>
      </c>
      <c r="F133" s="466">
        <f>'Приложение 1.1'!E133</f>
        <v>0</v>
      </c>
      <c r="G133" s="465">
        <f>'Приложение 1.1'!F133</f>
        <v>0</v>
      </c>
      <c r="H133" s="465">
        <f>'Приложение 1.1'!G133</f>
        <v>0</v>
      </c>
      <c r="I133" s="465"/>
      <c r="J133" s="465"/>
      <c r="K133" s="465"/>
      <c r="L133" s="465"/>
      <c r="M133" s="465"/>
      <c r="N133" s="465"/>
      <c r="O133" s="466">
        <f>SUM(O134:O134)</f>
        <v>0</v>
      </c>
      <c r="P133" s="466">
        <f>SUM(P134:P134)</f>
        <v>0</v>
      </c>
      <c r="Q133" s="466">
        <f>SUM(Q134:Q134)</f>
        <v>0</v>
      </c>
      <c r="R133" s="466">
        <f>SUM(R134:R134)</f>
        <v>0</v>
      </c>
      <c r="S133" s="480"/>
      <c r="T133" s="480"/>
      <c r="U133" s="481"/>
    </row>
    <row r="134" spans="1:21">
      <c r="A134" s="463" t="str">
        <f>'Приложение 1.1'!A134</f>
        <v>2.1.1.1.1.2.1.1</v>
      </c>
      <c r="B134" s="464" t="str">
        <f>'Приложение 1.1'!B134</f>
        <v xml:space="preserve">Объект 1 </v>
      </c>
      <c r="C134" s="480"/>
      <c r="D134" s="480"/>
      <c r="E134" s="466">
        <f>'Приложение 1.1'!D134</f>
        <v>0</v>
      </c>
      <c r="F134" s="466">
        <f>'Приложение 1.1'!E134</f>
        <v>0</v>
      </c>
      <c r="G134" s="465">
        <f>'Приложение 1.1'!F134</f>
        <v>0</v>
      </c>
      <c r="H134" s="465">
        <f>'Приложение 1.1'!G134</f>
        <v>0</v>
      </c>
      <c r="I134" s="465"/>
      <c r="J134" s="465"/>
      <c r="K134" s="465"/>
      <c r="L134" s="465"/>
      <c r="M134" s="465"/>
      <c r="N134" s="465"/>
      <c r="O134" s="466"/>
      <c r="P134" s="466"/>
      <c r="Q134" s="466"/>
      <c r="R134" s="466"/>
      <c r="S134" s="480"/>
      <c r="T134" s="480"/>
      <c r="U134" s="481"/>
    </row>
    <row r="135" spans="1:21">
      <c r="A135" s="463" t="str">
        <f>'Приложение 1.1'!A135</f>
        <v>2.1.1.1.1.3</v>
      </c>
      <c r="B135" s="464" t="str">
        <f>'Приложение 1.1'!B135</f>
        <v>ВЛЭП 1-20 кВ (СН2)</v>
      </c>
      <c r="C135" s="480"/>
      <c r="D135" s="480"/>
      <c r="E135" s="466">
        <f>'Приложение 1.1'!D135</f>
        <v>0</v>
      </c>
      <c r="F135" s="466">
        <f>'Приложение 1.1'!E135</f>
        <v>2.58</v>
      </c>
      <c r="G135" s="465">
        <f>'Приложение 1.1'!F135</f>
        <v>0</v>
      </c>
      <c r="H135" s="465">
        <f>'Приложение 1.1'!G135</f>
        <v>0</v>
      </c>
      <c r="I135" s="465"/>
      <c r="J135" s="465"/>
      <c r="K135" s="465"/>
      <c r="L135" s="465"/>
      <c r="M135" s="465"/>
      <c r="N135" s="465"/>
      <c r="O135" s="466">
        <f>SUM(O136:O138)</f>
        <v>12.84</v>
      </c>
      <c r="P135" s="466">
        <f>SUM(P136:P138)</f>
        <v>0</v>
      </c>
      <c r="Q135" s="466">
        <f>SUM(Q136:Q138)</f>
        <v>12.84</v>
      </c>
      <c r="R135" s="466">
        <f>SUM(R136:R138)</f>
        <v>0</v>
      </c>
      <c r="S135" s="480"/>
      <c r="T135" s="480"/>
      <c r="U135" s="481"/>
    </row>
    <row r="136" spans="1:21" ht="40.5" customHeight="1">
      <c r="A136" s="463" t="str">
        <f>'Приложение 1.1'!A136</f>
        <v>2.1.1.1.1.3.2.1</v>
      </c>
      <c r="B136" s="464" t="str">
        <f>'Приложение 1.1'!B136</f>
        <v>Строительство кабельной линии 10 кВ от РП-1 до ТП-65.Прокладка кабельной линии 10 кВ с заменой ячейки  на ТП-65 (Заполярная горэлектросеть).</v>
      </c>
      <c r="C136" s="465" t="s">
        <v>329</v>
      </c>
      <c r="D136" s="480" t="s">
        <v>507</v>
      </c>
      <c r="E136" s="466">
        <f>'Приложение 1.1'!D136</f>
        <v>0</v>
      </c>
      <c r="F136" s="466">
        <f>'Приложение 1.1'!E136</f>
        <v>0.7</v>
      </c>
      <c r="G136" s="465">
        <f>'Приложение 1.1'!F136</f>
        <v>2015</v>
      </c>
      <c r="H136" s="465">
        <f>'Приложение 1.1'!G136</f>
        <v>2015</v>
      </c>
      <c r="I136" s="465"/>
      <c r="J136" s="465"/>
      <c r="K136" s="465"/>
      <c r="L136" s="465"/>
      <c r="M136" s="465"/>
      <c r="N136" s="465"/>
      <c r="O136" s="466">
        <f>'Приложение 1.1'!H136</f>
        <v>4.99</v>
      </c>
      <c r="P136" s="466"/>
      <c r="Q136" s="466">
        <f>O136</f>
        <v>4.99</v>
      </c>
      <c r="R136" s="466"/>
      <c r="S136" s="465" t="s">
        <v>338</v>
      </c>
      <c r="T136" s="465"/>
      <c r="U136" s="482" t="s">
        <v>333</v>
      </c>
    </row>
    <row r="137" spans="1:21" ht="48">
      <c r="A137" s="463" t="str">
        <f>'Приложение 1.1'!A137</f>
        <v>2.1.1.1.1.3.2.2</v>
      </c>
      <c r="B137" s="464" t="str">
        <f>'Приложение 1.1'!B137</f>
        <v>Строительство кабельной линии 10 кВ от РП-2 до РП-1. Прокладка параллельной  кабельной линии 10 кВ.(Заполярная горэлектросеть).</v>
      </c>
      <c r="C137" s="465" t="s">
        <v>329</v>
      </c>
      <c r="D137" s="480" t="s">
        <v>507</v>
      </c>
      <c r="E137" s="466">
        <f>'Приложение 1.1'!D137</f>
        <v>0</v>
      </c>
      <c r="F137" s="466">
        <f>'Приложение 1.1'!E137</f>
        <v>0.94</v>
      </c>
      <c r="G137" s="465">
        <f>'Приложение 1.1'!F137</f>
        <v>2016</v>
      </c>
      <c r="H137" s="465">
        <f>'Приложение 1.1'!G137</f>
        <v>2016</v>
      </c>
      <c r="I137" s="465"/>
      <c r="J137" s="465"/>
      <c r="K137" s="465"/>
      <c r="L137" s="465"/>
      <c r="M137" s="465"/>
      <c r="N137" s="465"/>
      <c r="O137" s="466">
        <f>'Приложение 1.1'!H137</f>
        <v>3.41</v>
      </c>
      <c r="P137" s="466"/>
      <c r="Q137" s="466">
        <f>O137</f>
        <v>3.41</v>
      </c>
      <c r="R137" s="466"/>
      <c r="S137" s="465" t="s">
        <v>338</v>
      </c>
      <c r="T137" s="465"/>
      <c r="U137" s="482" t="s">
        <v>333</v>
      </c>
    </row>
    <row r="138" spans="1:21" ht="46.15" customHeight="1">
      <c r="A138" s="463" t="str">
        <f>'Приложение 1.1'!A138</f>
        <v>2.1.1.1.1.3.2.3</v>
      </c>
      <c r="B138" s="464" t="str">
        <f>'Приложение 1.1'!B138</f>
        <v>Строительство кабельной линии 10 кВ от ПС-52 до РП-1 ф.73. Прокладка  кабельной лини  10кВ.(Заполярная горэлектросеть).</v>
      </c>
      <c r="C138" s="465" t="s">
        <v>329</v>
      </c>
      <c r="D138" s="480" t="s">
        <v>507</v>
      </c>
      <c r="E138" s="466">
        <f>'Приложение 1.1'!D138</f>
        <v>0</v>
      </c>
      <c r="F138" s="466">
        <f>'Приложение 1.1'!E138</f>
        <v>0.94</v>
      </c>
      <c r="G138" s="465">
        <f>'Приложение 1.1'!F138</f>
        <v>2017</v>
      </c>
      <c r="H138" s="465">
        <f>'Приложение 1.1'!G138</f>
        <v>2017</v>
      </c>
      <c r="I138" s="465"/>
      <c r="J138" s="465"/>
      <c r="K138" s="465"/>
      <c r="L138" s="465"/>
      <c r="M138" s="465"/>
      <c r="N138" s="465"/>
      <c r="O138" s="466">
        <f>'Приложение 1.1'!H138</f>
        <v>4.4400000000000004</v>
      </c>
      <c r="P138" s="466"/>
      <c r="Q138" s="466">
        <f>O138</f>
        <v>4.4400000000000004</v>
      </c>
      <c r="R138" s="466"/>
      <c r="S138" s="465" t="s">
        <v>338</v>
      </c>
      <c r="T138" s="465"/>
      <c r="U138" s="482" t="s">
        <v>333</v>
      </c>
    </row>
    <row r="139" spans="1:21" ht="14.45" customHeight="1">
      <c r="A139" s="463" t="str">
        <f>'Приложение 1.1'!A139</f>
        <v>2.1.1.1.1.4</v>
      </c>
      <c r="B139" s="464" t="str">
        <f>'Приложение 1.1'!B139</f>
        <v>ВЛЭП 0,4 кВ (НН) (Замена на СИП)</v>
      </c>
      <c r="C139" s="480"/>
      <c r="D139" s="480"/>
      <c r="E139" s="466">
        <f>'Приложение 1.1'!D139</f>
        <v>0</v>
      </c>
      <c r="F139" s="466">
        <f>'Приложение 1.1'!E139</f>
        <v>0</v>
      </c>
      <c r="G139" s="465">
        <f>'Приложение 1.1'!F139</f>
        <v>0</v>
      </c>
      <c r="H139" s="465">
        <f>'Приложение 1.1'!G139</f>
        <v>0</v>
      </c>
      <c r="I139" s="465"/>
      <c r="J139" s="465"/>
      <c r="K139" s="465"/>
      <c r="L139" s="465"/>
      <c r="M139" s="465"/>
      <c r="N139" s="465"/>
      <c r="O139" s="466">
        <f>SUM(O140:O140)</f>
        <v>0</v>
      </c>
      <c r="P139" s="466">
        <f>SUM(P140:P140)</f>
        <v>0</v>
      </c>
      <c r="Q139" s="466">
        <f>SUM(Q140:Q140)</f>
        <v>0</v>
      </c>
      <c r="R139" s="466">
        <f>SUM(R140:R140)</f>
        <v>0</v>
      </c>
      <c r="S139" s="480"/>
      <c r="T139" s="480"/>
      <c r="U139" s="481"/>
    </row>
    <row r="140" spans="1:21">
      <c r="A140" s="463" t="str">
        <f>'Приложение 1.1'!A140</f>
        <v>2.1.1.1.1.4.1.1</v>
      </c>
      <c r="B140" s="464" t="str">
        <f>'Приложение 1.1'!B140</f>
        <v xml:space="preserve">Объект 1 </v>
      </c>
      <c r="C140" s="480"/>
      <c r="D140" s="480"/>
      <c r="E140" s="466">
        <f>'Приложение 1.1'!D140</f>
        <v>0</v>
      </c>
      <c r="F140" s="466">
        <f>'Приложение 1.1'!E140</f>
        <v>0</v>
      </c>
      <c r="G140" s="465">
        <f>'Приложение 1.1'!F140</f>
        <v>0</v>
      </c>
      <c r="H140" s="465">
        <f>'Приложение 1.1'!G140</f>
        <v>0</v>
      </c>
      <c r="I140" s="465"/>
      <c r="J140" s="465"/>
      <c r="K140" s="465"/>
      <c r="L140" s="465"/>
      <c r="M140" s="465"/>
      <c r="N140" s="465"/>
      <c r="O140" s="466"/>
      <c r="P140" s="466"/>
      <c r="Q140" s="466"/>
      <c r="R140" s="466"/>
      <c r="S140" s="480"/>
      <c r="T140" s="480"/>
      <c r="U140" s="481"/>
    </row>
    <row r="141" spans="1:21">
      <c r="A141" s="468" t="str">
        <f>'Приложение 1.1'!A141</f>
        <v>2.1.1.1.2</v>
      </c>
      <c r="B141" s="469" t="str">
        <f>'Приложение 1.1'!B141</f>
        <v>кабельные линии, в т.ч.</v>
      </c>
      <c r="C141" s="478"/>
      <c r="D141" s="478"/>
      <c r="E141" s="471">
        <f>'Приложение 1.1'!D141</f>
        <v>0</v>
      </c>
      <c r="F141" s="471">
        <f>'Приложение 1.1'!E141</f>
        <v>0</v>
      </c>
      <c r="G141" s="470">
        <f>'Приложение 1.1'!F141</f>
        <v>0</v>
      </c>
      <c r="H141" s="470">
        <f>'Приложение 1.1'!G141</f>
        <v>0</v>
      </c>
      <c r="I141" s="470"/>
      <c r="J141" s="470"/>
      <c r="K141" s="470"/>
      <c r="L141" s="470"/>
      <c r="M141" s="470"/>
      <c r="N141" s="470"/>
      <c r="O141" s="471">
        <f>SUM(O142,O144,O146,O148)</f>
        <v>0</v>
      </c>
      <c r="P141" s="471">
        <f>SUM(P142,P144,P146,P148)</f>
        <v>0</v>
      </c>
      <c r="Q141" s="471">
        <f>SUM(Q142,Q144,Q146,Q148)</f>
        <v>0</v>
      </c>
      <c r="R141" s="471">
        <f>SUM(R142,R144,R146,R148)</f>
        <v>0</v>
      </c>
      <c r="S141" s="478"/>
      <c r="T141" s="478"/>
      <c r="U141" s="479"/>
    </row>
    <row r="142" spans="1:21">
      <c r="A142" s="463" t="str">
        <f>'Приложение 1.1'!A142</f>
        <v>2.1.1.1.2.1</v>
      </c>
      <c r="B142" s="464" t="str">
        <f>'Приложение 1.1'!B142</f>
        <v>КЛЭП 110 кВ (ВН)</v>
      </c>
      <c r="C142" s="480"/>
      <c r="D142" s="480"/>
      <c r="E142" s="466">
        <f>'Приложение 1.1'!D142</f>
        <v>0</v>
      </c>
      <c r="F142" s="466">
        <f>'Приложение 1.1'!E142</f>
        <v>0</v>
      </c>
      <c r="G142" s="465">
        <f>'Приложение 1.1'!F142</f>
        <v>0</v>
      </c>
      <c r="H142" s="465">
        <f>'Приложение 1.1'!G142</f>
        <v>0</v>
      </c>
      <c r="I142" s="465"/>
      <c r="J142" s="465"/>
      <c r="K142" s="465"/>
      <c r="L142" s="465"/>
      <c r="M142" s="465"/>
      <c r="N142" s="465"/>
      <c r="O142" s="466">
        <f>SUM(O143:O143)</f>
        <v>0</v>
      </c>
      <c r="P142" s="466">
        <f>SUM(P143:P143)</f>
        <v>0</v>
      </c>
      <c r="Q142" s="466">
        <f>SUM(Q143:Q143)</f>
        <v>0</v>
      </c>
      <c r="R142" s="466">
        <f>SUM(R143:R143)</f>
        <v>0</v>
      </c>
      <c r="S142" s="480"/>
      <c r="T142" s="480"/>
      <c r="U142" s="481"/>
    </row>
    <row r="143" spans="1:21">
      <c r="A143" s="463" t="str">
        <f>'Приложение 1.1'!A143</f>
        <v>2.1.1.1.2.1.1.1</v>
      </c>
      <c r="B143" s="464" t="str">
        <f>'Приложение 1.1'!B143</f>
        <v xml:space="preserve">Объект 1 </v>
      </c>
      <c r="C143" s="480"/>
      <c r="D143" s="480"/>
      <c r="E143" s="466">
        <f>'Приложение 1.1'!D143</f>
        <v>0</v>
      </c>
      <c r="F143" s="466">
        <f>'Приложение 1.1'!E143</f>
        <v>0</v>
      </c>
      <c r="G143" s="465">
        <f>'Приложение 1.1'!F143</f>
        <v>0</v>
      </c>
      <c r="H143" s="465">
        <f>'Приложение 1.1'!G143</f>
        <v>0</v>
      </c>
      <c r="I143" s="465"/>
      <c r="J143" s="465"/>
      <c r="K143" s="465"/>
      <c r="L143" s="465"/>
      <c r="M143" s="465"/>
      <c r="N143" s="465"/>
      <c r="O143" s="466"/>
      <c r="P143" s="466"/>
      <c r="Q143" s="466"/>
      <c r="R143" s="466"/>
      <c r="S143" s="480"/>
      <c r="T143" s="480"/>
      <c r="U143" s="481"/>
    </row>
    <row r="144" spans="1:21">
      <c r="A144" s="463" t="str">
        <f>'Приложение 1.1'!A144</f>
        <v>2.1.1.1.2.2</v>
      </c>
      <c r="B144" s="464" t="str">
        <f>'Приложение 1.1'!B144</f>
        <v>КЛЭП 20-35 кВ (СН1)</v>
      </c>
      <c r="C144" s="480"/>
      <c r="D144" s="480"/>
      <c r="E144" s="466">
        <f>'Приложение 1.1'!D144</f>
        <v>0</v>
      </c>
      <c r="F144" s="466">
        <f>'Приложение 1.1'!E144</f>
        <v>0</v>
      </c>
      <c r="G144" s="465">
        <f>'Приложение 1.1'!F144</f>
        <v>0</v>
      </c>
      <c r="H144" s="465">
        <f>'Приложение 1.1'!G144</f>
        <v>0</v>
      </c>
      <c r="I144" s="465"/>
      <c r="J144" s="465"/>
      <c r="K144" s="465"/>
      <c r="L144" s="465"/>
      <c r="M144" s="465"/>
      <c r="N144" s="465"/>
      <c r="O144" s="466">
        <f>SUM(O145:O145)</f>
        <v>0</v>
      </c>
      <c r="P144" s="466">
        <f>SUM(P145:P145)</f>
        <v>0</v>
      </c>
      <c r="Q144" s="466">
        <f>SUM(Q145:Q145)</f>
        <v>0</v>
      </c>
      <c r="R144" s="466">
        <f>SUM(R145:R145)</f>
        <v>0</v>
      </c>
      <c r="S144" s="480"/>
      <c r="T144" s="480"/>
      <c r="U144" s="481"/>
    </row>
    <row r="145" spans="1:21">
      <c r="A145" s="463" t="str">
        <f>'Приложение 1.1'!A145</f>
        <v>2.1.1.1.2.2.1.1</v>
      </c>
      <c r="B145" s="464" t="str">
        <f>'Приложение 1.1'!B145</f>
        <v xml:space="preserve">Объект 1 </v>
      </c>
      <c r="C145" s="480"/>
      <c r="D145" s="480"/>
      <c r="E145" s="466">
        <f>'Приложение 1.1'!D145</f>
        <v>0</v>
      </c>
      <c r="F145" s="466">
        <f>'Приложение 1.1'!E145</f>
        <v>0</v>
      </c>
      <c r="G145" s="465">
        <f>'Приложение 1.1'!F145</f>
        <v>0</v>
      </c>
      <c r="H145" s="465">
        <f>'Приложение 1.1'!G145</f>
        <v>0</v>
      </c>
      <c r="I145" s="465"/>
      <c r="J145" s="465"/>
      <c r="K145" s="465"/>
      <c r="L145" s="465"/>
      <c r="M145" s="465"/>
      <c r="N145" s="465"/>
      <c r="O145" s="466"/>
      <c r="P145" s="466"/>
      <c r="Q145" s="466"/>
      <c r="R145" s="466"/>
      <c r="S145" s="480"/>
      <c r="T145" s="480"/>
      <c r="U145" s="481"/>
    </row>
    <row r="146" spans="1:21">
      <c r="A146" s="463" t="str">
        <f>'Приложение 1.1'!A146</f>
        <v>2.1.1.1.2.3</v>
      </c>
      <c r="B146" s="464" t="str">
        <f>'Приложение 1.1'!B146</f>
        <v>КЛЭП 3-10 кВ (СН2)</v>
      </c>
      <c r="C146" s="480"/>
      <c r="D146" s="480"/>
      <c r="E146" s="466">
        <f>'Приложение 1.1'!D146</f>
        <v>0</v>
      </c>
      <c r="F146" s="466">
        <f>'Приложение 1.1'!E146</f>
        <v>0</v>
      </c>
      <c r="G146" s="465">
        <f>'Приложение 1.1'!F146</f>
        <v>0</v>
      </c>
      <c r="H146" s="465">
        <f>'Приложение 1.1'!G146</f>
        <v>0</v>
      </c>
      <c r="I146" s="465"/>
      <c r="J146" s="465"/>
      <c r="K146" s="465"/>
      <c r="L146" s="465"/>
      <c r="M146" s="465"/>
      <c r="N146" s="465"/>
      <c r="O146" s="466">
        <f>SUM(O147:O147)</f>
        <v>0</v>
      </c>
      <c r="P146" s="466">
        <f>SUM(P147:P147)</f>
        <v>0</v>
      </c>
      <c r="Q146" s="466">
        <f>SUM(Q147:Q147)</f>
        <v>0</v>
      </c>
      <c r="R146" s="466">
        <f>SUM(R147:R147)</f>
        <v>0</v>
      </c>
      <c r="S146" s="480"/>
      <c r="T146" s="480"/>
      <c r="U146" s="481"/>
    </row>
    <row r="147" spans="1:21">
      <c r="A147" s="463" t="str">
        <f>'Приложение 1.1'!A147</f>
        <v>2.1.1.1.2.3.1.1</v>
      </c>
      <c r="B147" s="464" t="str">
        <f>'Приложение 1.1'!B147</f>
        <v xml:space="preserve">Объект 1 </v>
      </c>
      <c r="C147" s="480"/>
      <c r="D147" s="480"/>
      <c r="E147" s="466">
        <f>'Приложение 1.1'!D147</f>
        <v>0</v>
      </c>
      <c r="F147" s="466">
        <f>'Приложение 1.1'!E147</f>
        <v>0</v>
      </c>
      <c r="G147" s="465">
        <f>'Приложение 1.1'!F147</f>
        <v>0</v>
      </c>
      <c r="H147" s="465">
        <f>'Приложение 1.1'!G147</f>
        <v>0</v>
      </c>
      <c r="I147" s="465"/>
      <c r="J147" s="465"/>
      <c r="K147" s="465"/>
      <c r="L147" s="465"/>
      <c r="M147" s="465"/>
      <c r="N147" s="465"/>
      <c r="O147" s="466"/>
      <c r="P147" s="466"/>
      <c r="Q147" s="466"/>
      <c r="R147" s="466"/>
      <c r="S147" s="480"/>
      <c r="T147" s="480"/>
      <c r="U147" s="481"/>
    </row>
    <row r="148" spans="1:21">
      <c r="A148" s="463" t="str">
        <f>'Приложение 1.1'!A148</f>
        <v>2.1.1.1.2.4</v>
      </c>
      <c r="B148" s="464" t="str">
        <f>'Приложение 1.1'!B148</f>
        <v>КЛЭП до 1 кВ (НН)</v>
      </c>
      <c r="C148" s="480"/>
      <c r="D148" s="480"/>
      <c r="E148" s="466">
        <f>'Приложение 1.1'!D148</f>
        <v>0</v>
      </c>
      <c r="F148" s="466">
        <f>'Приложение 1.1'!E148</f>
        <v>0</v>
      </c>
      <c r="G148" s="465">
        <f>'Приложение 1.1'!F148</f>
        <v>0</v>
      </c>
      <c r="H148" s="465">
        <f>'Приложение 1.1'!G148</f>
        <v>0</v>
      </c>
      <c r="I148" s="465"/>
      <c r="J148" s="465"/>
      <c r="K148" s="465"/>
      <c r="L148" s="465"/>
      <c r="M148" s="465"/>
      <c r="N148" s="465"/>
      <c r="O148" s="466">
        <f>SUM(O149:O149)</f>
        <v>0</v>
      </c>
      <c r="P148" s="466">
        <f>SUM(P149:P149)</f>
        <v>0</v>
      </c>
      <c r="Q148" s="466">
        <f>SUM(Q149:Q149)</f>
        <v>0</v>
      </c>
      <c r="R148" s="466">
        <f>SUM(R149:R149)</f>
        <v>0</v>
      </c>
      <c r="S148" s="480"/>
      <c r="T148" s="480"/>
      <c r="U148" s="481"/>
    </row>
    <row r="149" spans="1:21">
      <c r="A149" s="463" t="str">
        <f>'Приложение 1.1'!A149</f>
        <v>2.1.1.1.2.4.1.1</v>
      </c>
      <c r="B149" s="464" t="str">
        <f>'Приложение 1.1'!B149</f>
        <v xml:space="preserve">Объект 1 </v>
      </c>
      <c r="C149" s="480"/>
      <c r="D149" s="480"/>
      <c r="E149" s="466">
        <f>'Приложение 1.1'!D149</f>
        <v>0</v>
      </c>
      <c r="F149" s="466">
        <f>'Приложение 1.1'!E149</f>
        <v>0</v>
      </c>
      <c r="G149" s="465">
        <f>'Приложение 1.1'!F149</f>
        <v>0</v>
      </c>
      <c r="H149" s="465">
        <f>'Приложение 1.1'!G149</f>
        <v>0</v>
      </c>
      <c r="I149" s="465"/>
      <c r="J149" s="465"/>
      <c r="K149" s="465"/>
      <c r="L149" s="465"/>
      <c r="M149" s="465"/>
      <c r="N149" s="465"/>
      <c r="O149" s="466"/>
      <c r="P149" s="466"/>
      <c r="Q149" s="466"/>
      <c r="R149" s="466"/>
      <c r="S149" s="480"/>
      <c r="T149" s="480"/>
      <c r="U149" s="481"/>
    </row>
    <row r="150" spans="1:21">
      <c r="A150" s="468" t="str">
        <f>'Приложение 1.1'!A150</f>
        <v>2.1.1.2</v>
      </c>
      <c r="B150" s="473" t="str">
        <f>'Приложение 1.1'!B150</f>
        <v>Подстанции, в т. ч.</v>
      </c>
      <c r="C150" s="474"/>
      <c r="D150" s="474"/>
      <c r="E150" s="475">
        <f>'Приложение 1.1'!D150</f>
        <v>0.25</v>
      </c>
      <c r="F150" s="475">
        <f>'Приложение 1.1'!E150</f>
        <v>0</v>
      </c>
      <c r="G150" s="476">
        <f>'Приложение 1.1'!F150</f>
        <v>0</v>
      </c>
      <c r="H150" s="476">
        <f>'Приложение 1.1'!G150</f>
        <v>0</v>
      </c>
      <c r="I150" s="476"/>
      <c r="J150" s="476"/>
      <c r="K150" s="476"/>
      <c r="L150" s="476"/>
      <c r="M150" s="476"/>
      <c r="N150" s="476"/>
      <c r="O150" s="475">
        <f>SUM(O151,O153,O155)</f>
        <v>12.77</v>
      </c>
      <c r="P150" s="475">
        <f>SUM(P151,P153,P155)</f>
        <v>0</v>
      </c>
      <c r="Q150" s="475">
        <f>SUM(Q151,Q153,Q155)</f>
        <v>12.77</v>
      </c>
      <c r="R150" s="475">
        <f>SUM(R151,R153,R155)</f>
        <v>0</v>
      </c>
      <c r="S150" s="474"/>
      <c r="T150" s="474"/>
      <c r="U150" s="477"/>
    </row>
    <row r="151" spans="1:21">
      <c r="A151" s="463" t="str">
        <f>'Приложение 1.1'!A151</f>
        <v>2.1.1.2.1</v>
      </c>
      <c r="B151" s="483" t="str">
        <f>'Приложение 1.1'!B151</f>
        <v>Уровень входящего напряжения ВН</v>
      </c>
      <c r="C151" s="484"/>
      <c r="D151" s="484"/>
      <c r="E151" s="485">
        <f>'Приложение 1.1'!D151</f>
        <v>0</v>
      </c>
      <c r="F151" s="485">
        <f>'Приложение 1.1'!E151</f>
        <v>0</v>
      </c>
      <c r="G151" s="486">
        <f>'Приложение 1.1'!F151</f>
        <v>0</v>
      </c>
      <c r="H151" s="486">
        <f>'Приложение 1.1'!G151</f>
        <v>0</v>
      </c>
      <c r="I151" s="486"/>
      <c r="J151" s="486"/>
      <c r="K151" s="486"/>
      <c r="L151" s="486"/>
      <c r="M151" s="486"/>
      <c r="N151" s="486"/>
      <c r="O151" s="485">
        <f>SUM(O152:O152)</f>
        <v>0</v>
      </c>
      <c r="P151" s="485">
        <f>SUM(P152:P152)</f>
        <v>0</v>
      </c>
      <c r="Q151" s="485">
        <f>SUM(Q152:Q152)</f>
        <v>0</v>
      </c>
      <c r="R151" s="485">
        <f>SUM(R152:R152)</f>
        <v>0</v>
      </c>
      <c r="S151" s="484"/>
      <c r="T151" s="484"/>
      <c r="U151" s="487"/>
    </row>
    <row r="152" spans="1:21">
      <c r="A152" s="463" t="str">
        <f>'Приложение 1.1'!A152</f>
        <v>2.1.1.2.1.1.1</v>
      </c>
      <c r="B152" s="483" t="str">
        <f>'Приложение 1.1'!B152</f>
        <v>Объект 1</v>
      </c>
      <c r="C152" s="484"/>
      <c r="D152" s="484"/>
      <c r="E152" s="485">
        <f>'Приложение 1.1'!D152</f>
        <v>0</v>
      </c>
      <c r="F152" s="485">
        <f>'Приложение 1.1'!E152</f>
        <v>0</v>
      </c>
      <c r="G152" s="486">
        <f>'Приложение 1.1'!F152</f>
        <v>0</v>
      </c>
      <c r="H152" s="486">
        <f>'Приложение 1.1'!G152</f>
        <v>0</v>
      </c>
      <c r="I152" s="486"/>
      <c r="J152" s="486"/>
      <c r="K152" s="486"/>
      <c r="L152" s="486"/>
      <c r="M152" s="486"/>
      <c r="N152" s="486"/>
      <c r="O152" s="485"/>
      <c r="P152" s="485"/>
      <c r="Q152" s="485"/>
      <c r="R152" s="485"/>
      <c r="S152" s="484"/>
      <c r="T152" s="484"/>
      <c r="U152" s="487"/>
    </row>
    <row r="153" spans="1:21">
      <c r="A153" s="463" t="str">
        <f>'Приложение 1.1'!A153</f>
        <v>2.1.1.2.2</v>
      </c>
      <c r="B153" s="483" t="str">
        <f>'Приложение 1.1'!B153</f>
        <v>Уровень входящего напряжения СН1</v>
      </c>
      <c r="C153" s="484"/>
      <c r="D153" s="484"/>
      <c r="E153" s="485">
        <f>'Приложение 1.1'!D153</f>
        <v>0</v>
      </c>
      <c r="F153" s="485">
        <f>'Приложение 1.1'!E153</f>
        <v>0</v>
      </c>
      <c r="G153" s="486">
        <f>'Приложение 1.1'!F153</f>
        <v>0</v>
      </c>
      <c r="H153" s="486">
        <f>'Приложение 1.1'!G153</f>
        <v>0</v>
      </c>
      <c r="I153" s="486"/>
      <c r="J153" s="486"/>
      <c r="K153" s="486"/>
      <c r="L153" s="486"/>
      <c r="M153" s="486"/>
      <c r="N153" s="486"/>
      <c r="O153" s="485">
        <f>SUM(O154:O154)</f>
        <v>0</v>
      </c>
      <c r="P153" s="485">
        <f>SUM(P154:P154)</f>
        <v>0</v>
      </c>
      <c r="Q153" s="485">
        <f>SUM(Q154:Q154)</f>
        <v>0</v>
      </c>
      <c r="R153" s="485">
        <f>SUM(R154:R154)</f>
        <v>0</v>
      </c>
      <c r="S153" s="484"/>
      <c r="T153" s="484"/>
      <c r="U153" s="487"/>
    </row>
    <row r="154" spans="1:21">
      <c r="A154" s="463" t="str">
        <f>'Приложение 1.1'!A154</f>
        <v>2.1.1.2.2.1.1</v>
      </c>
      <c r="B154" s="483" t="str">
        <f>'Приложение 1.1'!B154</f>
        <v xml:space="preserve">Объект 1 </v>
      </c>
      <c r="C154" s="484"/>
      <c r="D154" s="484"/>
      <c r="E154" s="485">
        <f>'Приложение 1.1'!D154</f>
        <v>0</v>
      </c>
      <c r="F154" s="485">
        <f>'Приложение 1.1'!E154</f>
        <v>0</v>
      </c>
      <c r="G154" s="486">
        <f>'Приложение 1.1'!F154</f>
        <v>0</v>
      </c>
      <c r="H154" s="486">
        <f>'Приложение 1.1'!G154</f>
        <v>0</v>
      </c>
      <c r="I154" s="486"/>
      <c r="J154" s="486"/>
      <c r="K154" s="486"/>
      <c r="L154" s="486"/>
      <c r="M154" s="486"/>
      <c r="N154" s="486"/>
      <c r="O154" s="485"/>
      <c r="P154" s="485"/>
      <c r="Q154" s="485"/>
      <c r="R154" s="485"/>
      <c r="S154" s="484"/>
      <c r="T154" s="484"/>
      <c r="U154" s="487"/>
    </row>
    <row r="155" spans="1:21">
      <c r="A155" s="463" t="str">
        <f>'Приложение 1.1'!A155</f>
        <v>2.1.1.2.3</v>
      </c>
      <c r="B155" s="483" t="str">
        <f>'Приложение 1.1'!B155</f>
        <v>Уровень входящего напряжения СН2</v>
      </c>
      <c r="C155" s="484"/>
      <c r="D155" s="484"/>
      <c r="E155" s="485">
        <f>'Приложение 1.1'!D155</f>
        <v>0.25</v>
      </c>
      <c r="F155" s="485">
        <f>'Приложение 1.1'!E155</f>
        <v>0</v>
      </c>
      <c r="G155" s="486">
        <f>'Приложение 1.1'!F155</f>
        <v>0</v>
      </c>
      <c r="H155" s="486">
        <f>'Приложение 1.1'!G155</f>
        <v>0</v>
      </c>
      <c r="I155" s="486"/>
      <c r="J155" s="486"/>
      <c r="K155" s="486"/>
      <c r="L155" s="486"/>
      <c r="M155" s="486"/>
      <c r="N155" s="486"/>
      <c r="O155" s="485">
        <f>SUM(O156:O156)</f>
        <v>12.77</v>
      </c>
      <c r="P155" s="485">
        <f>SUM(P156:P156)</f>
        <v>0</v>
      </c>
      <c r="Q155" s="485">
        <f>SUM(Q156:Q156)</f>
        <v>12.77</v>
      </c>
      <c r="R155" s="485">
        <f>SUM(R156:R156)</f>
        <v>0</v>
      </c>
      <c r="S155" s="484"/>
      <c r="T155" s="484"/>
      <c r="U155" s="487"/>
    </row>
    <row r="156" spans="1:21" ht="62.25" customHeight="1">
      <c r="A156" s="463" t="str">
        <f>'Приложение 1.1'!A156</f>
        <v>2.1.1.2.3.1</v>
      </c>
      <c r="B156" s="483" t="str">
        <f>'Приложение 1.1'!B156</f>
        <v>Строительство новой блочной комплектной двухтрансформаторной подстанции в бетонной оболочке 2 БКТП-250/6/0,4 с перезаводом  КЛ 6 и 0,4 кВ от существующей ТП-46 (Ковдорская электросеть)</v>
      </c>
      <c r="C156" s="486"/>
      <c r="D156" s="486"/>
      <c r="E156" s="485">
        <f>'Приложение 1.1'!D156</f>
        <v>0.25</v>
      </c>
      <c r="F156" s="485">
        <f>'Приложение 1.1'!E156</f>
        <v>0</v>
      </c>
      <c r="G156" s="486">
        <f>'Приложение 1.1'!F156</f>
        <v>2016</v>
      </c>
      <c r="H156" s="486">
        <f>'Приложение 1.1'!G156</f>
        <v>2016</v>
      </c>
      <c r="I156" s="486"/>
      <c r="J156" s="486"/>
      <c r="K156" s="486"/>
      <c r="L156" s="486"/>
      <c r="M156" s="486"/>
      <c r="N156" s="486"/>
      <c r="O156" s="475">
        <f>'Приложение 1.1'!H156</f>
        <v>12.77</v>
      </c>
      <c r="P156" s="475"/>
      <c r="Q156" s="475">
        <f>O156</f>
        <v>12.77</v>
      </c>
      <c r="R156" s="485"/>
      <c r="S156" s="482" t="s">
        <v>376</v>
      </c>
      <c r="T156" s="486"/>
      <c r="U156" s="482" t="s">
        <v>333</v>
      </c>
    </row>
    <row r="157" spans="1:21" ht="24.75">
      <c r="A157" s="468" t="str">
        <f>'Приложение 1.1'!A157</f>
        <v>2.2</v>
      </c>
      <c r="B157" s="473" t="str">
        <f>'Приложение 1.1'!B157</f>
        <v>Создание систем противоаварийной и режимной автоматики</v>
      </c>
      <c r="C157" s="476"/>
      <c r="D157" s="476"/>
      <c r="E157" s="475">
        <f>'Приложение 1.1'!D157</f>
        <v>0</v>
      </c>
      <c r="F157" s="475">
        <f>'Приложение 1.1'!E157</f>
        <v>0</v>
      </c>
      <c r="G157" s="476">
        <f>'Приложение 1.1'!F157</f>
        <v>0</v>
      </c>
      <c r="H157" s="476">
        <f>'Приложение 1.1'!G157</f>
        <v>0</v>
      </c>
      <c r="I157" s="476"/>
      <c r="J157" s="476"/>
      <c r="K157" s="476"/>
      <c r="L157" s="476"/>
      <c r="M157" s="476"/>
      <c r="N157" s="476"/>
      <c r="O157" s="475">
        <f>SUM(O158:O158)</f>
        <v>0</v>
      </c>
      <c r="P157" s="475">
        <f>SUM(P158:P158)</f>
        <v>0</v>
      </c>
      <c r="Q157" s="475">
        <f>SUM(Q158:Q158)</f>
        <v>0</v>
      </c>
      <c r="R157" s="475">
        <f>SUM(R158:R158)</f>
        <v>0</v>
      </c>
      <c r="S157" s="476"/>
      <c r="T157" s="476"/>
      <c r="U157" s="488"/>
    </row>
    <row r="158" spans="1:21">
      <c r="A158" s="463" t="str">
        <f>'Приложение 1.1'!A158</f>
        <v>2.2.1.1</v>
      </c>
      <c r="B158" s="483" t="str">
        <f>'Приложение 1.1'!B158</f>
        <v xml:space="preserve">Объект 1  </v>
      </c>
      <c r="C158" s="486"/>
      <c r="D158" s="486"/>
      <c r="E158" s="485">
        <f>'Приложение 1.1'!D158</f>
        <v>0</v>
      </c>
      <c r="F158" s="485">
        <f>'Приложение 1.1'!E158</f>
        <v>0</v>
      </c>
      <c r="G158" s="486">
        <f>'Приложение 1.1'!F158</f>
        <v>0</v>
      </c>
      <c r="H158" s="486">
        <f>'Приложение 1.1'!G158</f>
        <v>0</v>
      </c>
      <c r="I158" s="486"/>
      <c r="J158" s="486"/>
      <c r="K158" s="486"/>
      <c r="L158" s="486"/>
      <c r="M158" s="486"/>
      <c r="N158" s="486"/>
      <c r="O158" s="485"/>
      <c r="P158" s="485"/>
      <c r="Q158" s="485"/>
      <c r="R158" s="485"/>
      <c r="S158" s="486"/>
      <c r="T158" s="486"/>
      <c r="U158" s="489"/>
    </row>
    <row r="159" spans="1:21">
      <c r="A159" s="468" t="str">
        <f>'Приложение 1.1'!A159</f>
        <v>2.3</v>
      </c>
      <c r="B159" s="473" t="str">
        <f>'Приложение 1.1'!B159</f>
        <v>Создание систем телемеханики и связи</v>
      </c>
      <c r="C159" s="476"/>
      <c r="D159" s="476"/>
      <c r="E159" s="475">
        <f>'Приложение 1.1'!D159</f>
        <v>0</v>
      </c>
      <c r="F159" s="475">
        <f>'Приложение 1.1'!E159</f>
        <v>0</v>
      </c>
      <c r="G159" s="476">
        <f>'Приложение 1.1'!F159</f>
        <v>0</v>
      </c>
      <c r="H159" s="476">
        <f>'Приложение 1.1'!G159</f>
        <v>0</v>
      </c>
      <c r="I159" s="476"/>
      <c r="J159" s="476"/>
      <c r="K159" s="476"/>
      <c r="L159" s="476"/>
      <c r="M159" s="476"/>
      <c r="N159" s="476"/>
      <c r="O159" s="475">
        <f>SUM(O160:O160)</f>
        <v>0</v>
      </c>
      <c r="P159" s="475">
        <f>SUM(P160:P160)</f>
        <v>0</v>
      </c>
      <c r="Q159" s="475">
        <f>SUM(Q160:Q160)</f>
        <v>0</v>
      </c>
      <c r="R159" s="475">
        <f>SUM(R160:R160)</f>
        <v>0</v>
      </c>
      <c r="S159" s="476"/>
      <c r="T159" s="476"/>
      <c r="U159" s="488"/>
    </row>
    <row r="160" spans="1:21">
      <c r="A160" s="463" t="str">
        <f>'Приложение 1.1'!A160</f>
        <v>2.3.1.1</v>
      </c>
      <c r="B160" s="483" t="str">
        <f>'Приложение 1.1'!B160</f>
        <v xml:space="preserve">Объект 1 </v>
      </c>
      <c r="C160" s="486"/>
      <c r="D160" s="486"/>
      <c r="E160" s="485">
        <f>'Приложение 1.1'!D160</f>
        <v>0</v>
      </c>
      <c r="F160" s="485">
        <f>'Приложение 1.1'!E160</f>
        <v>0</v>
      </c>
      <c r="G160" s="486">
        <f>'Приложение 1.1'!F160</f>
        <v>0</v>
      </c>
      <c r="H160" s="486">
        <f>'Приложение 1.1'!G160</f>
        <v>0</v>
      </c>
      <c r="I160" s="486"/>
      <c r="J160" s="486"/>
      <c r="K160" s="486"/>
      <c r="L160" s="486"/>
      <c r="M160" s="486"/>
      <c r="N160" s="486"/>
      <c r="O160" s="485"/>
      <c r="P160" s="485"/>
      <c r="Q160" s="485"/>
      <c r="R160" s="485"/>
      <c r="S160" s="486"/>
      <c r="T160" s="486"/>
      <c r="U160" s="489"/>
    </row>
    <row r="161" spans="1:21" ht="36.75">
      <c r="A161" s="468" t="str">
        <f>'Приложение 1.1'!A161</f>
        <v>2.4</v>
      </c>
      <c r="B161" s="473" t="str">
        <f>'Приложение 1.1'!B161</f>
        <v>Установка устройств регулирования напряжения и компенсации реактивной мощности</v>
      </c>
      <c r="C161" s="476"/>
      <c r="D161" s="476"/>
      <c r="E161" s="475">
        <f>'Приложение 1.1'!D161</f>
        <v>0</v>
      </c>
      <c r="F161" s="475">
        <f>'Приложение 1.1'!E161</f>
        <v>0</v>
      </c>
      <c r="G161" s="476">
        <f>'Приложение 1.1'!F161</f>
        <v>0</v>
      </c>
      <c r="H161" s="476">
        <f>'Приложение 1.1'!G161</f>
        <v>0</v>
      </c>
      <c r="I161" s="476"/>
      <c r="J161" s="476"/>
      <c r="K161" s="476"/>
      <c r="L161" s="476"/>
      <c r="M161" s="476"/>
      <c r="N161" s="476"/>
      <c r="O161" s="475">
        <f>SUM(O162:O162)</f>
        <v>0</v>
      </c>
      <c r="P161" s="475">
        <f>SUM(P162:P162)</f>
        <v>0</v>
      </c>
      <c r="Q161" s="475">
        <f>SUM(Q162:Q162)</f>
        <v>0</v>
      </c>
      <c r="R161" s="475">
        <f>SUM(R162:R162)</f>
        <v>0</v>
      </c>
      <c r="S161" s="476"/>
      <c r="T161" s="476"/>
      <c r="U161" s="488"/>
    </row>
    <row r="162" spans="1:21">
      <c r="A162" s="463" t="str">
        <f>'Приложение 1.1'!A162</f>
        <v>2.4.1.1</v>
      </c>
      <c r="B162" s="483" t="str">
        <f>'Приложение 1.1'!B162</f>
        <v xml:space="preserve">Объект 1  </v>
      </c>
      <c r="C162" s="486"/>
      <c r="D162" s="486"/>
      <c r="E162" s="485">
        <f>'Приложение 1.1'!D162</f>
        <v>0</v>
      </c>
      <c r="F162" s="485">
        <f>'Приложение 1.1'!E162</f>
        <v>0</v>
      </c>
      <c r="G162" s="486">
        <f>'Приложение 1.1'!F162</f>
        <v>0</v>
      </c>
      <c r="H162" s="486">
        <f>'Приложение 1.1'!G162</f>
        <v>0</v>
      </c>
      <c r="I162" s="486"/>
      <c r="J162" s="486"/>
      <c r="K162" s="486"/>
      <c r="L162" s="486"/>
      <c r="M162" s="486"/>
      <c r="N162" s="486"/>
      <c r="O162" s="485"/>
      <c r="P162" s="485"/>
      <c r="Q162" s="485"/>
      <c r="R162" s="485"/>
      <c r="S162" s="486"/>
      <c r="T162" s="486"/>
      <c r="U162" s="489"/>
    </row>
    <row r="163" spans="1:21">
      <c r="A163" s="468" t="str">
        <f>'Приложение 1.1'!A163</f>
        <v>2.5</v>
      </c>
      <c r="B163" s="473" t="str">
        <f>'Приложение 1.1'!B163</f>
        <v>Средства учета и контроля э/э, в т.ч.</v>
      </c>
      <c r="C163" s="476"/>
      <c r="D163" s="476"/>
      <c r="E163" s="475">
        <f>'Приложение 1.1'!D163</f>
        <v>0</v>
      </c>
      <c r="F163" s="475">
        <f>'Приложение 1.1'!E163</f>
        <v>0</v>
      </c>
      <c r="G163" s="476">
        <f>'Приложение 1.1'!F163</f>
        <v>0</v>
      </c>
      <c r="H163" s="476">
        <f>'Приложение 1.1'!G163</f>
        <v>0</v>
      </c>
      <c r="I163" s="476"/>
      <c r="J163" s="476"/>
      <c r="K163" s="476"/>
      <c r="L163" s="476"/>
      <c r="M163" s="476"/>
      <c r="N163" s="476"/>
      <c r="O163" s="475">
        <f>SUM(O164:O164)</f>
        <v>0</v>
      </c>
      <c r="P163" s="475">
        <f>SUM(P164:P164)</f>
        <v>0</v>
      </c>
      <c r="Q163" s="475">
        <f>SUM(Q164:Q164)</f>
        <v>0</v>
      </c>
      <c r="R163" s="475">
        <f>SUM(R164:R164)</f>
        <v>0</v>
      </c>
      <c r="S163" s="476"/>
      <c r="T163" s="476"/>
      <c r="U163" s="488"/>
    </row>
    <row r="164" spans="1:21">
      <c r="A164" s="463" t="str">
        <f>'Приложение 1.1'!A164</f>
        <v>2.5.1.1</v>
      </c>
      <c r="B164" s="483" t="str">
        <f>'Приложение 1.1'!B164</f>
        <v xml:space="preserve">Объект 1 </v>
      </c>
      <c r="C164" s="486"/>
      <c r="D164" s="486"/>
      <c r="E164" s="485">
        <f>'Приложение 1.1'!D164</f>
        <v>0</v>
      </c>
      <c r="F164" s="485">
        <f>'Приложение 1.1'!E164</f>
        <v>0</v>
      </c>
      <c r="G164" s="486">
        <f>'Приложение 1.1'!F164</f>
        <v>0</v>
      </c>
      <c r="H164" s="486">
        <f>'Приложение 1.1'!G164</f>
        <v>0</v>
      </c>
      <c r="I164" s="486"/>
      <c r="J164" s="486"/>
      <c r="K164" s="486"/>
      <c r="L164" s="486"/>
      <c r="M164" s="486"/>
      <c r="N164" s="486"/>
      <c r="O164" s="485"/>
      <c r="P164" s="485"/>
      <c r="Q164" s="485"/>
      <c r="R164" s="485"/>
      <c r="S164" s="486"/>
      <c r="T164" s="486"/>
      <c r="U164" s="489"/>
    </row>
    <row r="165" spans="1:21">
      <c r="A165" s="468" t="str">
        <f>'Приложение 1.1'!A165</f>
        <v>2.6</v>
      </c>
      <c r="B165" s="473" t="str">
        <f>'Приложение 1.1'!B165</f>
        <v>Пир для строительства будущих лет, в т.ч.</v>
      </c>
      <c r="C165" s="476"/>
      <c r="D165" s="476"/>
      <c r="E165" s="475">
        <f>'Приложение 1.1'!D165</f>
        <v>0</v>
      </c>
      <c r="F165" s="475">
        <f>'Приложение 1.1'!E165</f>
        <v>0</v>
      </c>
      <c r="G165" s="476">
        <f>'Приложение 1.1'!F165</f>
        <v>0</v>
      </c>
      <c r="H165" s="476">
        <f>'Приложение 1.1'!G165</f>
        <v>0</v>
      </c>
      <c r="I165" s="476"/>
      <c r="J165" s="476"/>
      <c r="K165" s="476"/>
      <c r="L165" s="476"/>
      <c r="M165" s="476"/>
      <c r="N165" s="476"/>
      <c r="O165" s="475">
        <f>SUM(O166:O166)</f>
        <v>0</v>
      </c>
      <c r="P165" s="475">
        <f>SUM(P166:P166)</f>
        <v>0</v>
      </c>
      <c r="Q165" s="475">
        <f>SUM(Q166:Q166)</f>
        <v>0</v>
      </c>
      <c r="R165" s="475">
        <f>SUM(R166:R166)</f>
        <v>0</v>
      </c>
      <c r="S165" s="476"/>
      <c r="T165" s="476"/>
      <c r="U165" s="488"/>
    </row>
    <row r="166" spans="1:21">
      <c r="A166" s="463" t="str">
        <f>'Приложение 1.1'!A166</f>
        <v>2.6.1.1</v>
      </c>
      <c r="B166" s="483" t="str">
        <f>'Приложение 1.1'!B166</f>
        <v>Объект 1</v>
      </c>
      <c r="C166" s="486"/>
      <c r="D166" s="486"/>
      <c r="E166" s="485">
        <f>'Приложение 1.1'!D166</f>
        <v>0</v>
      </c>
      <c r="F166" s="485">
        <f>'Приложение 1.1'!E166</f>
        <v>0</v>
      </c>
      <c r="G166" s="486">
        <f>'Приложение 1.1'!F166</f>
        <v>0</v>
      </c>
      <c r="H166" s="486">
        <f>'Приложение 1.1'!G166</f>
        <v>0</v>
      </c>
      <c r="I166" s="486"/>
      <c r="J166" s="486"/>
      <c r="K166" s="486"/>
      <c r="L166" s="486"/>
      <c r="M166" s="486"/>
      <c r="N166" s="486"/>
      <c r="O166" s="485"/>
      <c r="P166" s="485"/>
      <c r="Q166" s="485"/>
      <c r="R166" s="485"/>
      <c r="S166" s="486"/>
      <c r="T166" s="486"/>
      <c r="U166" s="489"/>
    </row>
    <row r="167" spans="1:21" ht="24.75">
      <c r="A167" s="468" t="str">
        <f>'Приложение 1.1'!A167</f>
        <v>2.7</v>
      </c>
      <c r="B167" s="473" t="str">
        <f>'Приложение 1.1'!B167</f>
        <v>Прочие производственные и хозяйственные объекты</v>
      </c>
      <c r="C167" s="476"/>
      <c r="D167" s="476"/>
      <c r="E167" s="475">
        <f>'Приложение 1.1'!D167</f>
        <v>0</v>
      </c>
      <c r="F167" s="475">
        <f>'Приложение 1.1'!E167</f>
        <v>0</v>
      </c>
      <c r="G167" s="476">
        <f>'Приложение 1.1'!F167</f>
        <v>0</v>
      </c>
      <c r="H167" s="476">
        <f>'Приложение 1.1'!G167</f>
        <v>0</v>
      </c>
      <c r="I167" s="476"/>
      <c r="J167" s="476"/>
      <c r="K167" s="476"/>
      <c r="L167" s="476"/>
      <c r="M167" s="476"/>
      <c r="N167" s="476"/>
      <c r="O167" s="475">
        <f>SUM(O168,O170,O172,O174,O176,O178,O180,O182)</f>
        <v>0</v>
      </c>
      <c r="P167" s="475">
        <f>SUM(P168,P170,P172,P174,P176,P178,P180,P182)</f>
        <v>0</v>
      </c>
      <c r="Q167" s="475">
        <f>SUM(Q168,Q170,Q172,Q174,Q176,Q178,Q180,Q182)</f>
        <v>0</v>
      </c>
      <c r="R167" s="475">
        <f>SUM(R168,R170,R172,R174,R176,R178,R180,R182)</f>
        <v>0</v>
      </c>
      <c r="S167" s="476"/>
      <c r="T167" s="476"/>
      <c r="U167" s="488"/>
    </row>
    <row r="168" spans="1:21">
      <c r="A168" s="463" t="str">
        <f>'Приложение 1.1'!A168</f>
        <v>2.7.1</v>
      </c>
      <c r="B168" s="483" t="str">
        <f>'Приложение 1.1'!B168</f>
        <v>Здания</v>
      </c>
      <c r="C168" s="486"/>
      <c r="D168" s="486"/>
      <c r="E168" s="485">
        <f>'Приложение 1.1'!D168</f>
        <v>0</v>
      </c>
      <c r="F168" s="485">
        <f>'Приложение 1.1'!E168</f>
        <v>0</v>
      </c>
      <c r="G168" s="486">
        <f>'Приложение 1.1'!F168</f>
        <v>0</v>
      </c>
      <c r="H168" s="486">
        <f>'Приложение 1.1'!G168</f>
        <v>0</v>
      </c>
      <c r="I168" s="486"/>
      <c r="J168" s="486"/>
      <c r="K168" s="486"/>
      <c r="L168" s="486"/>
      <c r="M168" s="486"/>
      <c r="N168" s="486"/>
      <c r="O168" s="485">
        <f>SUM(O169:O169)</f>
        <v>0</v>
      </c>
      <c r="P168" s="485">
        <f>SUM(P169:P169)</f>
        <v>0</v>
      </c>
      <c r="Q168" s="485">
        <f>SUM(Q169:Q169)</f>
        <v>0</v>
      </c>
      <c r="R168" s="485">
        <f>SUM(R169:R169)</f>
        <v>0</v>
      </c>
      <c r="S168" s="486"/>
      <c r="T168" s="486"/>
      <c r="U168" s="489"/>
    </row>
    <row r="169" spans="1:21" ht="47.25" customHeight="1">
      <c r="A169" s="468" t="str">
        <f>'Приложение 1.1'!A169</f>
        <v>2.7.1.2.1</v>
      </c>
      <c r="B169" s="473">
        <f>'Приложение 1.1'!B169</f>
        <v>0</v>
      </c>
      <c r="C169" s="476"/>
      <c r="D169" s="476"/>
      <c r="E169" s="475">
        <f>'Приложение 1.1'!D169</f>
        <v>0</v>
      </c>
      <c r="F169" s="475">
        <f>'Приложение 1.1'!E169</f>
        <v>0</v>
      </c>
      <c r="G169" s="476">
        <f>'Приложение 1.1'!F169</f>
        <v>0</v>
      </c>
      <c r="H169" s="476">
        <f>'Приложение 1.1'!G169</f>
        <v>0</v>
      </c>
      <c r="I169" s="476"/>
      <c r="J169" s="476"/>
      <c r="K169" s="476"/>
      <c r="L169" s="476"/>
      <c r="M169" s="476"/>
      <c r="N169" s="476"/>
      <c r="O169" s="475">
        <f>'Приложение 1.1'!H169</f>
        <v>0</v>
      </c>
      <c r="P169" s="475"/>
      <c r="Q169" s="475">
        <f>O169</f>
        <v>0</v>
      </c>
      <c r="R169" s="475"/>
      <c r="S169" s="470"/>
      <c r="T169" s="470"/>
      <c r="U169" s="490"/>
    </row>
    <row r="170" spans="1:21">
      <c r="A170" s="463" t="str">
        <f>'Приложение 1.1'!A170</f>
        <v>2.7.2</v>
      </c>
      <c r="B170" s="483" t="str">
        <f>'Приложение 1.1'!B170</f>
        <v>Сооружения (кроме электрических линий)</v>
      </c>
      <c r="C170" s="486"/>
      <c r="D170" s="486"/>
      <c r="E170" s="485">
        <f>'Приложение 1.1'!D170</f>
        <v>0</v>
      </c>
      <c r="F170" s="485">
        <f>'Приложение 1.1'!E170</f>
        <v>0</v>
      </c>
      <c r="G170" s="486">
        <f>'Приложение 1.1'!F170</f>
        <v>0</v>
      </c>
      <c r="H170" s="486">
        <f>'Приложение 1.1'!G170</f>
        <v>0</v>
      </c>
      <c r="I170" s="486"/>
      <c r="J170" s="486"/>
      <c r="K170" s="486"/>
      <c r="L170" s="486"/>
      <c r="M170" s="486"/>
      <c r="N170" s="486"/>
      <c r="O170" s="485">
        <f>SUM(O171:O171)</f>
        <v>0</v>
      </c>
      <c r="P170" s="485">
        <f>SUM(P171:P171)</f>
        <v>0</v>
      </c>
      <c r="Q170" s="485">
        <f>SUM(Q171:Q171)</f>
        <v>0</v>
      </c>
      <c r="R170" s="485">
        <f>SUM(R171:R171)</f>
        <v>0</v>
      </c>
      <c r="S170" s="486"/>
      <c r="T170" s="486"/>
      <c r="U170" s="489"/>
    </row>
    <row r="171" spans="1:21">
      <c r="A171" s="463" t="str">
        <f>'Приложение 1.1'!A171</f>
        <v>2.7.2.1.1</v>
      </c>
      <c r="B171" s="483" t="str">
        <f>'Приложение 1.1'!B171</f>
        <v xml:space="preserve">Объект 1  </v>
      </c>
      <c r="C171" s="486"/>
      <c r="D171" s="486"/>
      <c r="E171" s="485">
        <f>'Приложение 1.1'!D171</f>
        <v>0</v>
      </c>
      <c r="F171" s="485">
        <f>'Приложение 1.1'!E171</f>
        <v>0</v>
      </c>
      <c r="G171" s="486">
        <f>'Приложение 1.1'!F171</f>
        <v>0</v>
      </c>
      <c r="H171" s="486">
        <f>'Приложение 1.1'!G171</f>
        <v>0</v>
      </c>
      <c r="I171" s="486"/>
      <c r="J171" s="486"/>
      <c r="K171" s="486"/>
      <c r="L171" s="486"/>
      <c r="M171" s="486"/>
      <c r="N171" s="486"/>
      <c r="O171" s="485"/>
      <c r="P171" s="485"/>
      <c r="Q171" s="485"/>
      <c r="R171" s="485"/>
      <c r="S171" s="486"/>
      <c r="T171" s="486"/>
      <c r="U171" s="489"/>
    </row>
    <row r="172" spans="1:21">
      <c r="A172" s="463" t="str">
        <f>'Приложение 1.1'!A172</f>
        <v>2.7.3</v>
      </c>
      <c r="B172" s="483" t="str">
        <f>'Приложение 1.1'!B172</f>
        <v>Земельные участки</v>
      </c>
      <c r="C172" s="486"/>
      <c r="D172" s="486"/>
      <c r="E172" s="485">
        <f>'Приложение 1.1'!D172</f>
        <v>0</v>
      </c>
      <c r="F172" s="485">
        <f>'Приложение 1.1'!E172</f>
        <v>0</v>
      </c>
      <c r="G172" s="486">
        <f>'Приложение 1.1'!F172</f>
        <v>0</v>
      </c>
      <c r="H172" s="486">
        <f>'Приложение 1.1'!G172</f>
        <v>0</v>
      </c>
      <c r="I172" s="486"/>
      <c r="J172" s="486"/>
      <c r="K172" s="486"/>
      <c r="L172" s="486"/>
      <c r="M172" s="486"/>
      <c r="N172" s="486"/>
      <c r="O172" s="485">
        <f>SUM(O173:O173)</f>
        <v>0</v>
      </c>
      <c r="P172" s="485">
        <f>SUM(P173:P173)</f>
        <v>0</v>
      </c>
      <c r="Q172" s="485">
        <f>SUM(Q173:Q173)</f>
        <v>0</v>
      </c>
      <c r="R172" s="485">
        <f>SUM(R173:R173)</f>
        <v>0</v>
      </c>
      <c r="S172" s="486"/>
      <c r="T172" s="486"/>
      <c r="U172" s="489"/>
    </row>
    <row r="173" spans="1:21">
      <c r="A173" s="463" t="str">
        <f>'Приложение 1.1'!A173</f>
        <v>2.7.3.1.1</v>
      </c>
      <c r="B173" s="483" t="str">
        <f>'Приложение 1.1'!B173</f>
        <v xml:space="preserve">Объект 1 </v>
      </c>
      <c r="C173" s="486"/>
      <c r="D173" s="486"/>
      <c r="E173" s="485">
        <f>'Приложение 1.1'!D173</f>
        <v>0</v>
      </c>
      <c r="F173" s="485">
        <f>'Приложение 1.1'!E173</f>
        <v>0</v>
      </c>
      <c r="G173" s="486">
        <f>'Приложение 1.1'!F173</f>
        <v>0</v>
      </c>
      <c r="H173" s="486">
        <f>'Приложение 1.1'!G173</f>
        <v>0</v>
      </c>
      <c r="I173" s="486"/>
      <c r="J173" s="486"/>
      <c r="K173" s="486"/>
      <c r="L173" s="486"/>
      <c r="M173" s="486"/>
      <c r="N173" s="486"/>
      <c r="O173" s="485"/>
      <c r="P173" s="485"/>
      <c r="Q173" s="485"/>
      <c r="R173" s="485"/>
      <c r="S173" s="486"/>
      <c r="T173" s="486"/>
      <c r="U173" s="489"/>
    </row>
    <row r="174" spans="1:21">
      <c r="A174" s="463" t="str">
        <f>'Приложение 1.1'!A174</f>
        <v>2.7.4</v>
      </c>
      <c r="B174" s="483" t="str">
        <f>'Приложение 1.1'!B174</f>
        <v>Машины и оборудование (кроме подстанций)</v>
      </c>
      <c r="C174" s="486"/>
      <c r="D174" s="486"/>
      <c r="E174" s="485">
        <f>'Приложение 1.1'!D174</f>
        <v>0</v>
      </c>
      <c r="F174" s="485">
        <f>'Приложение 1.1'!E174</f>
        <v>0</v>
      </c>
      <c r="G174" s="486">
        <f>'Приложение 1.1'!F174</f>
        <v>0</v>
      </c>
      <c r="H174" s="486">
        <f>'Приложение 1.1'!G174</f>
        <v>0</v>
      </c>
      <c r="I174" s="486"/>
      <c r="J174" s="486"/>
      <c r="K174" s="486"/>
      <c r="L174" s="486"/>
      <c r="M174" s="486"/>
      <c r="N174" s="486"/>
      <c r="O174" s="485">
        <f>SUM(O175:O175)</f>
        <v>0</v>
      </c>
      <c r="P174" s="485">
        <f>SUM(P175:P175)</f>
        <v>0</v>
      </c>
      <c r="Q174" s="485">
        <f>SUM(Q175:Q175)</f>
        <v>0</v>
      </c>
      <c r="R174" s="485">
        <f>SUM(R175:R175)</f>
        <v>0</v>
      </c>
      <c r="S174" s="486"/>
      <c r="T174" s="486"/>
      <c r="U174" s="489"/>
    </row>
    <row r="175" spans="1:21">
      <c r="A175" s="463" t="str">
        <f>'Приложение 1.1'!A175</f>
        <v>2.7.4.1.1</v>
      </c>
      <c r="B175" s="483" t="str">
        <f>'Приложение 1.1'!B175</f>
        <v xml:space="preserve">Объект 1  </v>
      </c>
      <c r="C175" s="486"/>
      <c r="D175" s="486"/>
      <c r="E175" s="485">
        <f>'Приложение 1.1'!D175</f>
        <v>0</v>
      </c>
      <c r="F175" s="485">
        <f>'Приложение 1.1'!E175</f>
        <v>0</v>
      </c>
      <c r="G175" s="486">
        <f>'Приложение 1.1'!F175</f>
        <v>0</v>
      </c>
      <c r="H175" s="486">
        <f>'Приложение 1.1'!G175</f>
        <v>0</v>
      </c>
      <c r="I175" s="486"/>
      <c r="J175" s="486"/>
      <c r="K175" s="486"/>
      <c r="L175" s="486"/>
      <c r="M175" s="486"/>
      <c r="N175" s="486"/>
      <c r="O175" s="485"/>
      <c r="P175" s="485"/>
      <c r="Q175" s="485"/>
      <c r="R175" s="485"/>
      <c r="S175" s="486"/>
      <c r="T175" s="486"/>
      <c r="U175" s="489"/>
    </row>
    <row r="176" spans="1:21">
      <c r="A176" s="463" t="str">
        <f>'Приложение 1.1'!A176</f>
        <v>2.7.5</v>
      </c>
      <c r="B176" s="483" t="str">
        <f>'Приложение 1.1'!B176</f>
        <v>Транспортные средства</v>
      </c>
      <c r="C176" s="486"/>
      <c r="D176" s="486"/>
      <c r="E176" s="485">
        <f>'Приложение 1.1'!D176</f>
        <v>0</v>
      </c>
      <c r="F176" s="485">
        <f>'Приложение 1.1'!E176</f>
        <v>0</v>
      </c>
      <c r="G176" s="486">
        <f>'Приложение 1.1'!F176</f>
        <v>0</v>
      </c>
      <c r="H176" s="486">
        <f>'Приложение 1.1'!G176</f>
        <v>0</v>
      </c>
      <c r="I176" s="486"/>
      <c r="J176" s="486"/>
      <c r="K176" s="486"/>
      <c r="L176" s="486"/>
      <c r="M176" s="486"/>
      <c r="N176" s="486"/>
      <c r="O176" s="485">
        <f>SUM(O177:O177)</f>
        <v>0</v>
      </c>
      <c r="P176" s="485">
        <f>SUM(P177:P177)</f>
        <v>0</v>
      </c>
      <c r="Q176" s="485">
        <f>SUM(Q177:Q177)</f>
        <v>0</v>
      </c>
      <c r="R176" s="485">
        <f>SUM(R177:R177)</f>
        <v>0</v>
      </c>
      <c r="S176" s="486"/>
      <c r="T176" s="486"/>
      <c r="U176" s="489"/>
    </row>
    <row r="177" spans="1:21">
      <c r="A177" s="463" t="str">
        <f>'Приложение 1.1'!A177</f>
        <v>2.7.5.1.1</v>
      </c>
      <c r="B177" s="483" t="str">
        <f>'Приложение 1.1'!B177</f>
        <v xml:space="preserve">Объект 1 </v>
      </c>
      <c r="C177" s="486"/>
      <c r="D177" s="486"/>
      <c r="E177" s="485">
        <f>'Приложение 1.1'!D177</f>
        <v>0</v>
      </c>
      <c r="F177" s="485">
        <f>'Приложение 1.1'!E177</f>
        <v>0</v>
      </c>
      <c r="G177" s="486">
        <f>'Приложение 1.1'!F177</f>
        <v>0</v>
      </c>
      <c r="H177" s="486">
        <f>'Приложение 1.1'!G177</f>
        <v>0</v>
      </c>
      <c r="I177" s="486"/>
      <c r="J177" s="486"/>
      <c r="K177" s="486"/>
      <c r="L177" s="486"/>
      <c r="M177" s="486"/>
      <c r="N177" s="486"/>
      <c r="O177" s="485"/>
      <c r="P177" s="485"/>
      <c r="Q177" s="485"/>
      <c r="R177" s="485"/>
      <c r="S177" s="486"/>
      <c r="T177" s="486"/>
      <c r="U177" s="489"/>
    </row>
    <row r="178" spans="1:21">
      <c r="A178" s="463" t="str">
        <f>'Приложение 1.1'!A178</f>
        <v>2.7.6</v>
      </c>
      <c r="B178" s="483" t="str">
        <f>'Приложение 1.1'!B178</f>
        <v>Инвентарь</v>
      </c>
      <c r="C178" s="486"/>
      <c r="D178" s="486"/>
      <c r="E178" s="485">
        <f>'Приложение 1.1'!D178</f>
        <v>0</v>
      </c>
      <c r="F178" s="485">
        <f>'Приложение 1.1'!E178</f>
        <v>0</v>
      </c>
      <c r="G178" s="486">
        <f>'Приложение 1.1'!F178</f>
        <v>0</v>
      </c>
      <c r="H178" s="486">
        <f>'Приложение 1.1'!G178</f>
        <v>0</v>
      </c>
      <c r="I178" s="486"/>
      <c r="J178" s="486"/>
      <c r="K178" s="486"/>
      <c r="L178" s="486"/>
      <c r="M178" s="486"/>
      <c r="N178" s="486"/>
      <c r="O178" s="485">
        <f>SUM(O179:O179)</f>
        <v>0</v>
      </c>
      <c r="P178" s="485">
        <f>SUM(P179:P179)</f>
        <v>0</v>
      </c>
      <c r="Q178" s="485">
        <f>SUM(Q179:Q179)</f>
        <v>0</v>
      </c>
      <c r="R178" s="485">
        <f>SUM(R179:R179)</f>
        <v>0</v>
      </c>
      <c r="S178" s="486"/>
      <c r="T178" s="486"/>
      <c r="U178" s="489"/>
    </row>
    <row r="179" spans="1:21">
      <c r="A179" s="463" t="str">
        <f>'Приложение 1.1'!A179</f>
        <v>2.7.6.1.1</v>
      </c>
      <c r="B179" s="483" t="str">
        <f>'Приложение 1.1'!B179</f>
        <v xml:space="preserve">Объект 1  </v>
      </c>
      <c r="C179" s="486"/>
      <c r="D179" s="486"/>
      <c r="E179" s="485">
        <f>'Приложение 1.1'!D179</f>
        <v>0</v>
      </c>
      <c r="F179" s="485">
        <f>'Приложение 1.1'!E179</f>
        <v>0</v>
      </c>
      <c r="G179" s="486">
        <f>'Приложение 1.1'!F179</f>
        <v>0</v>
      </c>
      <c r="H179" s="486">
        <f>'Приложение 1.1'!G179</f>
        <v>0</v>
      </c>
      <c r="I179" s="486"/>
      <c r="J179" s="486"/>
      <c r="K179" s="486"/>
      <c r="L179" s="486"/>
      <c r="M179" s="486"/>
      <c r="N179" s="486"/>
      <c r="O179" s="485"/>
      <c r="P179" s="485"/>
      <c r="Q179" s="485"/>
      <c r="R179" s="485"/>
      <c r="S179" s="486"/>
      <c r="T179" s="486"/>
      <c r="U179" s="489"/>
    </row>
    <row r="180" spans="1:21">
      <c r="A180" s="463" t="str">
        <f>'Приложение 1.1'!A180</f>
        <v>2.7.7</v>
      </c>
      <c r="B180" s="483" t="str">
        <f>'Приложение 1.1'!B180</f>
        <v>Прочие основные средства</v>
      </c>
      <c r="C180" s="486"/>
      <c r="D180" s="486"/>
      <c r="E180" s="485">
        <f>'Приложение 1.1'!D180</f>
        <v>0</v>
      </c>
      <c r="F180" s="485">
        <f>'Приложение 1.1'!E180</f>
        <v>0</v>
      </c>
      <c r="G180" s="486">
        <f>'Приложение 1.1'!F180</f>
        <v>0</v>
      </c>
      <c r="H180" s="486">
        <f>'Приложение 1.1'!G180</f>
        <v>0</v>
      </c>
      <c r="I180" s="486"/>
      <c r="J180" s="486"/>
      <c r="K180" s="486"/>
      <c r="L180" s="486"/>
      <c r="M180" s="486"/>
      <c r="N180" s="486"/>
      <c r="O180" s="485">
        <f>SUM(O181:O181)</f>
        <v>0</v>
      </c>
      <c r="P180" s="485">
        <f>SUM(P181:P181)</f>
        <v>0</v>
      </c>
      <c r="Q180" s="485">
        <f>SUM(Q181:Q181)</f>
        <v>0</v>
      </c>
      <c r="R180" s="485">
        <f>SUM(R181:R181)</f>
        <v>0</v>
      </c>
      <c r="S180" s="486"/>
      <c r="T180" s="486"/>
      <c r="U180" s="489"/>
    </row>
    <row r="181" spans="1:21">
      <c r="A181" s="463" t="str">
        <f>'Приложение 1.1'!A181</f>
        <v>2.7.7.1.1</v>
      </c>
      <c r="B181" s="483" t="str">
        <f>'Приложение 1.1'!B181</f>
        <v xml:space="preserve">Объект 1  </v>
      </c>
      <c r="C181" s="486"/>
      <c r="D181" s="486"/>
      <c r="E181" s="485">
        <f>'Приложение 1.1'!D181</f>
        <v>0</v>
      </c>
      <c r="F181" s="485">
        <f>'Приложение 1.1'!E181</f>
        <v>0</v>
      </c>
      <c r="G181" s="486">
        <f>'Приложение 1.1'!F181</f>
        <v>0</v>
      </c>
      <c r="H181" s="486">
        <f>'Приложение 1.1'!G181</f>
        <v>0</v>
      </c>
      <c r="I181" s="486"/>
      <c r="J181" s="486"/>
      <c r="K181" s="486"/>
      <c r="L181" s="486"/>
      <c r="M181" s="486"/>
      <c r="N181" s="486"/>
      <c r="O181" s="485"/>
      <c r="P181" s="485"/>
      <c r="Q181" s="485"/>
      <c r="R181" s="485"/>
      <c r="S181" s="486"/>
      <c r="T181" s="486"/>
      <c r="U181" s="489"/>
    </row>
    <row r="182" spans="1:21">
      <c r="A182" s="463" t="str">
        <f>'Приложение 1.1'!A182</f>
        <v>2.7.8</v>
      </c>
      <c r="B182" s="483" t="str">
        <f>'Приложение 1.1'!B182</f>
        <v>Пир для строительства будущих лет</v>
      </c>
      <c r="C182" s="486"/>
      <c r="D182" s="486"/>
      <c r="E182" s="485">
        <f>'Приложение 1.1'!D182</f>
        <v>0</v>
      </c>
      <c r="F182" s="485">
        <f>'Приложение 1.1'!E182</f>
        <v>0</v>
      </c>
      <c r="G182" s="486">
        <f>'Приложение 1.1'!F182</f>
        <v>0</v>
      </c>
      <c r="H182" s="486">
        <f>'Приложение 1.1'!G182</f>
        <v>0</v>
      </c>
      <c r="I182" s="486"/>
      <c r="J182" s="486"/>
      <c r="K182" s="486"/>
      <c r="L182" s="486"/>
      <c r="M182" s="486"/>
      <c r="N182" s="486"/>
      <c r="O182" s="485">
        <f>SUM(O183:O183)</f>
        <v>0</v>
      </c>
      <c r="P182" s="485">
        <f>SUM(P183:P183)</f>
        <v>0</v>
      </c>
      <c r="Q182" s="485">
        <f>SUM(Q183:Q183)</f>
        <v>0</v>
      </c>
      <c r="R182" s="485">
        <f>SUM(R183:R183)</f>
        <v>0</v>
      </c>
      <c r="S182" s="486"/>
      <c r="T182" s="486"/>
      <c r="U182" s="489"/>
    </row>
    <row r="183" spans="1:21">
      <c r="A183" s="463" t="str">
        <f>'Приложение 1.1'!A183</f>
        <v>2.7.8.1.1</v>
      </c>
      <c r="B183" s="483" t="str">
        <f>'Приложение 1.1'!B183</f>
        <v xml:space="preserve">Объект 1  </v>
      </c>
      <c r="C183" s="486"/>
      <c r="D183" s="486"/>
      <c r="E183" s="485">
        <f>'Приложение 1.1'!D183</f>
        <v>0</v>
      </c>
      <c r="F183" s="485">
        <f>'Приложение 1.1'!E183</f>
        <v>0</v>
      </c>
      <c r="G183" s="486">
        <f>'Приложение 1.1'!F183</f>
        <v>0</v>
      </c>
      <c r="H183" s="486">
        <f>'Приложение 1.1'!G183</f>
        <v>0</v>
      </c>
      <c r="I183" s="486"/>
      <c r="J183" s="486"/>
      <c r="K183" s="486"/>
      <c r="L183" s="486"/>
      <c r="M183" s="486"/>
      <c r="N183" s="486"/>
      <c r="O183" s="485"/>
      <c r="P183" s="485"/>
      <c r="Q183" s="485"/>
      <c r="R183" s="485"/>
      <c r="S183" s="486"/>
      <c r="T183" s="486"/>
      <c r="U183" s="489"/>
    </row>
    <row r="184" spans="1:21">
      <c r="A184" s="468" t="str">
        <f>'Приложение 1.1'!A184</f>
        <v>2.8</v>
      </c>
      <c r="B184" s="473" t="str">
        <f>'Приложение 1.1'!B184</f>
        <v>Оборудование, не входящее в сметы строек</v>
      </c>
      <c r="C184" s="476"/>
      <c r="D184" s="476"/>
      <c r="E184" s="475">
        <f>'Приложение 1.1'!D184</f>
        <v>0</v>
      </c>
      <c r="F184" s="475">
        <f>'Приложение 1.1'!E184</f>
        <v>0</v>
      </c>
      <c r="G184" s="476">
        <f>'Приложение 1.1'!F184</f>
        <v>0</v>
      </c>
      <c r="H184" s="476">
        <f>'Приложение 1.1'!G184</f>
        <v>0</v>
      </c>
      <c r="I184" s="476"/>
      <c r="J184" s="476"/>
      <c r="K184" s="476"/>
      <c r="L184" s="476"/>
      <c r="M184" s="476"/>
      <c r="N184" s="476"/>
      <c r="O184" s="475">
        <f>SUM(O185:O185)</f>
        <v>0</v>
      </c>
      <c r="P184" s="475">
        <f>SUM(P185:P185)</f>
        <v>0</v>
      </c>
      <c r="Q184" s="475">
        <f>SUM(Q185:Q185)</f>
        <v>0</v>
      </c>
      <c r="R184" s="475">
        <f>SUM(R185:R185)</f>
        <v>0</v>
      </c>
      <c r="S184" s="476"/>
      <c r="T184" s="476"/>
      <c r="U184" s="488"/>
    </row>
    <row r="185" spans="1:21">
      <c r="A185" s="463" t="str">
        <f>'Приложение 1.1'!A185</f>
        <v>2.8.1.1</v>
      </c>
      <c r="B185" s="483" t="str">
        <f>'Приложение 1.1'!B185</f>
        <v xml:space="preserve">Объект 1  </v>
      </c>
      <c r="C185" s="486"/>
      <c r="D185" s="486"/>
      <c r="E185" s="485">
        <f>'Приложение 1.1'!D185</f>
        <v>0</v>
      </c>
      <c r="F185" s="485">
        <f>'Приложение 1.1'!E185</f>
        <v>0</v>
      </c>
      <c r="G185" s="486">
        <f>'Приложение 1.1'!F185</f>
        <v>0</v>
      </c>
      <c r="H185" s="486">
        <f>'Приложение 1.1'!G185</f>
        <v>0</v>
      </c>
      <c r="I185" s="486"/>
      <c r="J185" s="486"/>
      <c r="K185" s="486"/>
      <c r="L185" s="486"/>
      <c r="M185" s="486"/>
      <c r="N185" s="486"/>
      <c r="O185" s="485"/>
      <c r="P185" s="485"/>
      <c r="Q185" s="485"/>
      <c r="R185" s="485"/>
      <c r="S185" s="486"/>
      <c r="T185" s="486"/>
      <c r="U185" s="489"/>
    </row>
    <row r="186" spans="1:21">
      <c r="A186" s="491" t="str">
        <f>'Приложение 1.1'!A186</f>
        <v>2.9</v>
      </c>
      <c r="B186" s="492" t="str">
        <f>'Приложение 1.1'!B186</f>
        <v>Объекты непроизводственной сферы</v>
      </c>
      <c r="C186" s="493"/>
      <c r="D186" s="493"/>
      <c r="E186" s="471">
        <f>'Приложение 1.1'!D186</f>
        <v>0</v>
      </c>
      <c r="F186" s="471">
        <f>'Приложение 1.1'!E186</f>
        <v>0</v>
      </c>
      <c r="G186" s="493">
        <f>'Приложение 1.1'!F186</f>
        <v>0</v>
      </c>
      <c r="H186" s="493">
        <f>'Приложение 1.1'!G186</f>
        <v>0</v>
      </c>
      <c r="I186" s="493"/>
      <c r="J186" s="493"/>
      <c r="K186" s="493"/>
      <c r="L186" s="493"/>
      <c r="M186" s="493"/>
      <c r="N186" s="493"/>
      <c r="O186" s="471">
        <f>SUM(O187:O187)</f>
        <v>0</v>
      </c>
      <c r="P186" s="471">
        <f>SUM(P187:P187)</f>
        <v>0</v>
      </c>
      <c r="Q186" s="471">
        <f>SUM(Q187:Q187)</f>
        <v>0</v>
      </c>
      <c r="R186" s="471">
        <f>SUM(R187:R187)</f>
        <v>0</v>
      </c>
      <c r="S186" s="493"/>
      <c r="T186" s="493"/>
      <c r="U186" s="494"/>
    </row>
    <row r="187" spans="1:21">
      <c r="A187" s="495" t="str">
        <f>'Приложение 1.1'!A187</f>
        <v>2.9.1.1</v>
      </c>
      <c r="B187" s="496" t="str">
        <f>'Приложение 1.1'!B187</f>
        <v xml:space="preserve">Объект 1  </v>
      </c>
      <c r="C187" s="497"/>
      <c r="D187" s="497"/>
      <c r="E187" s="485">
        <f>'Приложение 1.1'!D187</f>
        <v>0</v>
      </c>
      <c r="F187" s="485">
        <f>'Приложение 1.1'!E187</f>
        <v>0</v>
      </c>
      <c r="G187" s="497">
        <f>'Приложение 1.1'!F187</f>
        <v>0</v>
      </c>
      <c r="H187" s="497">
        <f>'Приложение 1.1'!G187</f>
        <v>0</v>
      </c>
      <c r="I187" s="497"/>
      <c r="J187" s="497"/>
      <c r="K187" s="497"/>
      <c r="L187" s="497"/>
      <c r="M187" s="497"/>
      <c r="N187" s="497"/>
      <c r="O187" s="485"/>
      <c r="P187" s="485"/>
      <c r="Q187" s="485"/>
      <c r="R187" s="485"/>
      <c r="S187" s="497"/>
      <c r="T187" s="497"/>
      <c r="U187" s="498"/>
    </row>
    <row r="188" spans="1:21">
      <c r="A188" s="491" t="str">
        <f>'Приложение 1.1'!A188</f>
        <v>2.10</v>
      </c>
      <c r="B188" s="492" t="str">
        <f>'Приложение 1.1'!B188</f>
        <v>Прочие объекты нематериальынх активов</v>
      </c>
      <c r="C188" s="493"/>
      <c r="D188" s="493"/>
      <c r="E188" s="471">
        <f>'Приложение 1.1'!D188</f>
        <v>0</v>
      </c>
      <c r="F188" s="471">
        <f>'Приложение 1.1'!E188</f>
        <v>0</v>
      </c>
      <c r="G188" s="493">
        <f>'Приложение 1.1'!F188</f>
        <v>0</v>
      </c>
      <c r="H188" s="493">
        <f>'Приложение 1.1'!G188</f>
        <v>0</v>
      </c>
      <c r="I188" s="493"/>
      <c r="J188" s="493"/>
      <c r="K188" s="493"/>
      <c r="L188" s="493"/>
      <c r="M188" s="493"/>
      <c r="N188" s="493"/>
      <c r="O188" s="471">
        <f>SUM(O189:O189)</f>
        <v>0</v>
      </c>
      <c r="P188" s="471">
        <f>SUM(P189:P189)</f>
        <v>0</v>
      </c>
      <c r="Q188" s="471">
        <f>SUM(Q189:Q189)</f>
        <v>0</v>
      </c>
      <c r="R188" s="471">
        <f>SUM(R189:R189)</f>
        <v>0</v>
      </c>
      <c r="S188" s="493"/>
      <c r="T188" s="493"/>
      <c r="U188" s="494"/>
    </row>
    <row r="189" spans="1:21">
      <c r="A189" s="495" t="str">
        <f>'Приложение 1.1'!A189</f>
        <v>1.10.1.1</v>
      </c>
      <c r="B189" s="496" t="str">
        <f>'Приложение 1.1'!B189</f>
        <v xml:space="preserve">Объект 1  </v>
      </c>
      <c r="C189" s="497"/>
      <c r="D189" s="497"/>
      <c r="E189" s="485">
        <f>'Приложение 1.1'!D189</f>
        <v>0</v>
      </c>
      <c r="F189" s="485">
        <f>'Приложение 1.1'!E189</f>
        <v>0</v>
      </c>
      <c r="G189" s="497">
        <f>'Приложение 1.1'!F189</f>
        <v>0</v>
      </c>
      <c r="H189" s="497">
        <f>'Приложение 1.1'!G189</f>
        <v>0</v>
      </c>
      <c r="I189" s="497"/>
      <c r="J189" s="497"/>
      <c r="K189" s="497"/>
      <c r="L189" s="497"/>
      <c r="M189" s="497"/>
      <c r="N189" s="497"/>
      <c r="O189" s="485"/>
      <c r="P189" s="485"/>
      <c r="Q189" s="485"/>
      <c r="R189" s="485"/>
      <c r="S189" s="497"/>
      <c r="T189" s="497"/>
      <c r="U189" s="498"/>
    </row>
    <row r="190" spans="1:21">
      <c r="A190" s="491" t="str">
        <f>'Приложение 1.1'!A190</f>
        <v>2.11</v>
      </c>
      <c r="B190" s="492" t="str">
        <f>'Приложение 1.1'!B190</f>
        <v>Прочее:</v>
      </c>
      <c r="C190" s="493"/>
      <c r="D190" s="493"/>
      <c r="E190" s="471">
        <f>'Приложение 1.1'!D190</f>
        <v>0</v>
      </c>
      <c r="F190" s="471">
        <f>'Приложение 1.1'!E190</f>
        <v>0</v>
      </c>
      <c r="G190" s="493">
        <f>'Приложение 1.1'!F190</f>
        <v>0</v>
      </c>
      <c r="H190" s="493">
        <f>'Приложение 1.1'!G190</f>
        <v>0</v>
      </c>
      <c r="I190" s="493"/>
      <c r="J190" s="493"/>
      <c r="K190" s="493"/>
      <c r="L190" s="493"/>
      <c r="M190" s="493"/>
      <c r="N190" s="493"/>
      <c r="O190" s="471">
        <f>SUM(O191:O191)</f>
        <v>0</v>
      </c>
      <c r="P190" s="471">
        <f>SUM(P191:P191)</f>
        <v>0</v>
      </c>
      <c r="Q190" s="471">
        <f>SUM(Q191:Q191)</f>
        <v>0</v>
      </c>
      <c r="R190" s="471">
        <f>SUM(R191:R191)</f>
        <v>0</v>
      </c>
      <c r="S190" s="493"/>
      <c r="T190" s="493"/>
      <c r="U190" s="494"/>
    </row>
    <row r="191" spans="1:21" ht="15.75" thickBot="1">
      <c r="A191" s="499" t="str">
        <f>'Приложение 1.1'!A191</f>
        <v>2.11.1.1</v>
      </c>
      <c r="B191" s="500" t="str">
        <f>'Приложение 1.1'!B191</f>
        <v xml:space="preserve">Объект 1 </v>
      </c>
      <c r="C191" s="501"/>
      <c r="D191" s="501"/>
      <c r="E191" s="502">
        <f>'Приложение 1.1'!D191</f>
        <v>0</v>
      </c>
      <c r="F191" s="502">
        <f>'Приложение 1.1'!E191</f>
        <v>0</v>
      </c>
      <c r="G191" s="501">
        <f>'Приложение 1.1'!F191</f>
        <v>0</v>
      </c>
      <c r="H191" s="501">
        <f>'Приложение 1.1'!G191</f>
        <v>0</v>
      </c>
      <c r="I191" s="501"/>
      <c r="J191" s="501"/>
      <c r="K191" s="501"/>
      <c r="L191" s="501"/>
      <c r="M191" s="501"/>
      <c r="N191" s="501"/>
      <c r="O191" s="502"/>
      <c r="P191" s="502"/>
      <c r="Q191" s="502"/>
      <c r="R191" s="502"/>
      <c r="S191" s="501"/>
      <c r="T191" s="501"/>
      <c r="U191" s="503"/>
    </row>
    <row r="192" spans="1:21" ht="15.75" thickTop="1">
      <c r="A192" s="612" t="str">
        <f>'Приложение 1.1'!A192</f>
        <v>Справочно:</v>
      </c>
      <c r="B192" s="613"/>
      <c r="C192" s="504"/>
      <c r="D192" s="504"/>
      <c r="E192" s="504"/>
      <c r="F192" s="504"/>
      <c r="G192" s="504"/>
      <c r="H192" s="504"/>
      <c r="I192" s="504"/>
      <c r="J192" s="504"/>
      <c r="K192" s="504"/>
      <c r="L192" s="504"/>
      <c r="M192" s="504"/>
      <c r="N192" s="504"/>
      <c r="O192" s="504"/>
      <c r="P192" s="504"/>
      <c r="Q192" s="504"/>
      <c r="R192" s="504"/>
      <c r="S192" s="504"/>
      <c r="T192" s="504"/>
      <c r="U192" s="505"/>
    </row>
    <row r="193" spans="1:21" ht="24.75">
      <c r="A193" s="491">
        <f>'Приложение 1.1'!A193</f>
        <v>0</v>
      </c>
      <c r="B193" s="506" t="str">
        <f>'Приложение 1.1'!B193</f>
        <v>Оплата процентов за привлеченные кредитные ресурсы</v>
      </c>
      <c r="C193" s="475"/>
      <c r="D193" s="475"/>
      <c r="E193" s="475"/>
      <c r="F193" s="475"/>
      <c r="G193" s="475"/>
      <c r="H193" s="475"/>
      <c r="I193" s="475"/>
      <c r="J193" s="475"/>
      <c r="K193" s="475"/>
      <c r="L193" s="475"/>
      <c r="M193" s="475"/>
      <c r="N193" s="475"/>
      <c r="O193" s="475"/>
      <c r="P193" s="475"/>
      <c r="Q193" s="475"/>
      <c r="R193" s="475"/>
      <c r="S193" s="475"/>
      <c r="T193" s="475"/>
      <c r="U193" s="507"/>
    </row>
    <row r="194" spans="1:21">
      <c r="A194" s="495" t="str">
        <f>'Приложение 1.1'!A194</f>
        <v>1</v>
      </c>
      <c r="B194" s="496">
        <f>'Приложение 1.1'!B194</f>
        <v>0</v>
      </c>
      <c r="C194" s="497"/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8"/>
    </row>
    <row r="195" spans="1:21" ht="15.75" thickBot="1">
      <c r="A195" s="375">
        <f>'Приложение 1.1'!A195</f>
        <v>2</v>
      </c>
      <c r="B195" s="376">
        <f>'Приложение 1.1'!B195</f>
        <v>0</v>
      </c>
      <c r="C195" s="377"/>
      <c r="D195" s="377"/>
      <c r="E195" s="377"/>
      <c r="F195" s="377"/>
      <c r="G195" s="377"/>
      <c r="H195" s="377"/>
      <c r="I195" s="377"/>
      <c r="J195" s="377"/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8"/>
    </row>
    <row r="196" spans="1:21" ht="15.75" thickTop="1"/>
  </sheetData>
  <mergeCells count="41">
    <mergeCell ref="T13:T14"/>
    <mergeCell ref="U13:U14"/>
    <mergeCell ref="H13:H14"/>
    <mergeCell ref="I13:I14"/>
    <mergeCell ref="P13:P14"/>
    <mergeCell ref="Q13:Q14"/>
    <mergeCell ref="K13:K14"/>
    <mergeCell ref="O13:O14"/>
    <mergeCell ref="R13:R14"/>
    <mergeCell ref="M12:M14"/>
    <mergeCell ref="N12:N14"/>
    <mergeCell ref="S13:S14"/>
    <mergeCell ref="L13:L14"/>
    <mergeCell ref="J13:J14"/>
    <mergeCell ref="I12:L12"/>
    <mergeCell ref="P1:U1"/>
    <mergeCell ref="P2:U2"/>
    <mergeCell ref="P3:U3"/>
    <mergeCell ref="S12:U12"/>
    <mergeCell ref="Q12:R12"/>
    <mergeCell ref="A4:U4"/>
    <mergeCell ref="A6:U6"/>
    <mergeCell ref="A7:U7"/>
    <mergeCell ref="A8:H8"/>
    <mergeCell ref="A9:H9"/>
    <mergeCell ref="A10:H10"/>
    <mergeCell ref="O12:P12"/>
    <mergeCell ref="C5:M5"/>
    <mergeCell ref="O8:U8"/>
    <mergeCell ref="O9:U9"/>
    <mergeCell ref="O10:U10"/>
    <mergeCell ref="A192:B192"/>
    <mergeCell ref="E13:E14"/>
    <mergeCell ref="F13:F14"/>
    <mergeCell ref="G13:G14"/>
    <mergeCell ref="A12:A14"/>
    <mergeCell ref="B12:B14"/>
    <mergeCell ref="C12:C14"/>
    <mergeCell ref="E12:F12"/>
    <mergeCell ref="G12:H12"/>
    <mergeCell ref="D12:D14"/>
  </mergeCells>
  <phoneticPr fontId="0" type="noConversion"/>
  <pageMargins left="0.39370078740157483" right="0.39370078740157483" top="0.39370078740157483" bottom="0.39370078740157483" header="0.31496062992125984" footer="0.31496062992125984"/>
  <pageSetup paperSize="8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topLeftCell="A2" workbookViewId="0">
      <selection activeCell="A10" sqref="A10:F10"/>
    </sheetView>
  </sheetViews>
  <sheetFormatPr defaultColWidth="9.140625" defaultRowHeight="15"/>
  <cols>
    <col min="1" max="1" width="6.42578125" style="1" customWidth="1"/>
    <col min="2" max="2" width="29" style="1" customWidth="1"/>
    <col min="3" max="3" width="18.85546875" style="1" customWidth="1"/>
    <col min="4" max="4" width="19.28515625" style="1" customWidth="1"/>
    <col min="5" max="5" width="16.5703125" style="1" customWidth="1"/>
    <col min="6" max="6" width="19.140625" style="1" customWidth="1"/>
    <col min="7" max="16384" width="9.140625" style="1"/>
  </cols>
  <sheetData>
    <row r="1" spans="1:14" ht="15" customHeight="1">
      <c r="A1" s="11"/>
      <c r="B1" s="536" t="s">
        <v>221</v>
      </c>
      <c r="C1" s="536"/>
      <c r="D1" s="536"/>
      <c r="E1" s="536"/>
      <c r="F1" s="536"/>
      <c r="K1" s="11"/>
      <c r="L1" s="11"/>
    </row>
    <row r="2" spans="1:14" ht="15" customHeight="1">
      <c r="A2" s="11"/>
      <c r="B2" s="536" t="s">
        <v>33</v>
      </c>
      <c r="C2" s="536"/>
      <c r="D2" s="536"/>
      <c r="E2" s="536"/>
      <c r="F2" s="536"/>
      <c r="K2" s="11"/>
      <c r="L2" s="11"/>
    </row>
    <row r="3" spans="1:14" ht="15" customHeight="1">
      <c r="A3" s="11"/>
      <c r="B3" s="536" t="s">
        <v>35</v>
      </c>
      <c r="C3" s="536"/>
      <c r="D3" s="536"/>
      <c r="E3" s="536"/>
      <c r="F3" s="536"/>
      <c r="K3" s="11"/>
      <c r="L3" s="11"/>
    </row>
    <row r="4" spans="1:14" ht="20.25" customHeight="1">
      <c r="A4" s="537" t="s">
        <v>350</v>
      </c>
      <c r="B4" s="537"/>
      <c r="C4" s="537"/>
      <c r="D4" s="537"/>
      <c r="E4" s="537"/>
      <c r="F4" s="537"/>
      <c r="G4" s="42"/>
      <c r="H4" s="42"/>
      <c r="I4" s="42"/>
      <c r="J4" s="42"/>
      <c r="K4" s="42"/>
      <c r="L4" s="42"/>
      <c r="M4" s="42"/>
      <c r="N4" s="42"/>
    </row>
    <row r="5" spans="1:14" ht="20.25" customHeight="1">
      <c r="A5" s="593"/>
      <c r="B5" s="593"/>
      <c r="C5" s="593"/>
      <c r="D5" s="593"/>
      <c r="E5" s="593"/>
      <c r="F5" s="593"/>
      <c r="L5" s="42"/>
      <c r="M5" s="42"/>
      <c r="N5" s="42"/>
    </row>
    <row r="6" spans="1:14" ht="18.75" customHeight="1">
      <c r="A6" s="535" t="s">
        <v>220</v>
      </c>
      <c r="B6" s="535"/>
      <c r="C6" s="535"/>
      <c r="D6" s="535"/>
      <c r="E6" s="535"/>
      <c r="F6" s="535"/>
      <c r="G6" s="24"/>
      <c r="H6" s="24"/>
      <c r="I6" s="24"/>
      <c r="J6" s="24"/>
      <c r="K6" s="24"/>
      <c r="L6" s="24"/>
      <c r="M6" s="24"/>
      <c r="N6" s="24"/>
    </row>
    <row r="7" spans="1:14" ht="18.75" customHeight="1">
      <c r="A7" s="535" t="s">
        <v>410</v>
      </c>
      <c r="B7" s="535"/>
      <c r="C7" s="535"/>
      <c r="D7" s="535"/>
      <c r="E7" s="535"/>
      <c r="F7" s="535"/>
      <c r="G7" s="24"/>
      <c r="H7" s="24"/>
      <c r="I7" s="24"/>
      <c r="J7" s="24"/>
      <c r="K7" s="24"/>
      <c r="L7" s="24"/>
      <c r="M7" s="24"/>
      <c r="N7" s="24"/>
    </row>
    <row r="8" spans="1:14" ht="18.75" customHeight="1">
      <c r="A8" s="555" t="s">
        <v>34</v>
      </c>
      <c r="B8" s="555"/>
      <c r="C8" s="555"/>
      <c r="D8" s="555"/>
      <c r="E8" s="555"/>
      <c r="F8" s="555"/>
      <c r="G8" s="24"/>
      <c r="H8" s="24"/>
    </row>
    <row r="9" spans="1:14" ht="18.75" customHeight="1">
      <c r="A9" s="555" t="s">
        <v>378</v>
      </c>
      <c r="B9" s="555"/>
      <c r="C9" s="555"/>
      <c r="D9" s="555"/>
      <c r="E9" s="555"/>
      <c r="F9" s="555"/>
      <c r="G9" s="24"/>
      <c r="H9" s="24"/>
    </row>
    <row r="10" spans="1:14" ht="18.75" customHeight="1">
      <c r="A10" s="555" t="s">
        <v>377</v>
      </c>
      <c r="B10" s="555"/>
      <c r="C10" s="555"/>
      <c r="D10" s="555"/>
      <c r="E10" s="555"/>
      <c r="F10" s="555"/>
      <c r="G10" s="24"/>
      <c r="H10" s="24"/>
    </row>
    <row r="12" spans="1:14">
      <c r="A12" s="538" t="s">
        <v>268</v>
      </c>
      <c r="B12" s="538"/>
      <c r="C12" s="538"/>
      <c r="D12" s="538"/>
      <c r="E12" s="538"/>
      <c r="F12" s="538"/>
    </row>
    <row r="13" spans="1:14">
      <c r="A13" s="538" t="s">
        <v>448</v>
      </c>
      <c r="B13" s="538"/>
      <c r="C13" s="538"/>
      <c r="D13" s="538"/>
      <c r="E13" s="538"/>
      <c r="F13" s="538"/>
    </row>
    <row r="14" spans="1:14" ht="15.75" thickBot="1"/>
    <row r="15" spans="1:14" ht="16.5" customHeight="1" thickBot="1">
      <c r="A15" s="627" t="s">
        <v>37</v>
      </c>
      <c r="B15" s="625" t="s">
        <v>227</v>
      </c>
      <c r="C15" s="629" t="s">
        <v>222</v>
      </c>
      <c r="D15" s="629"/>
      <c r="E15" s="627" t="s">
        <v>225</v>
      </c>
      <c r="F15" s="627" t="s">
        <v>226</v>
      </c>
    </row>
    <row r="16" spans="1:14" ht="63" customHeight="1" thickBot="1">
      <c r="A16" s="628"/>
      <c r="B16" s="626"/>
      <c r="C16" s="46" t="s">
        <v>223</v>
      </c>
      <c r="D16" s="46" t="s">
        <v>224</v>
      </c>
      <c r="E16" s="628"/>
      <c r="F16" s="628"/>
    </row>
    <row r="17" spans="1:6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</row>
    <row r="18" spans="1:6">
      <c r="A18" s="43"/>
      <c r="B18" s="43"/>
      <c r="C18" s="43"/>
      <c r="D18" s="43"/>
      <c r="E18" s="43"/>
      <c r="F18" s="43"/>
    </row>
    <row r="19" spans="1:6">
      <c r="A19" s="43"/>
      <c r="B19" s="43"/>
      <c r="C19" s="43"/>
      <c r="D19" s="43"/>
      <c r="E19" s="43"/>
      <c r="F19" s="43"/>
    </row>
    <row r="20" spans="1:6">
      <c r="A20" s="43"/>
      <c r="B20" s="43"/>
      <c r="C20" s="43"/>
      <c r="D20" s="43"/>
      <c r="E20" s="43"/>
      <c r="F20" s="43"/>
    </row>
    <row r="21" spans="1:6">
      <c r="A21" s="43"/>
      <c r="B21" s="43"/>
      <c r="C21" s="43"/>
      <c r="D21" s="43"/>
      <c r="E21" s="43"/>
      <c r="F21" s="43"/>
    </row>
    <row r="22" spans="1:6">
      <c r="A22" s="43"/>
      <c r="B22" s="43"/>
      <c r="C22" s="43"/>
      <c r="D22" s="43"/>
      <c r="E22" s="43"/>
      <c r="F22" s="43"/>
    </row>
    <row r="23" spans="1:6">
      <c r="A23" s="43"/>
      <c r="B23" s="43"/>
      <c r="C23" s="43"/>
      <c r="D23" s="43"/>
      <c r="E23" s="43"/>
      <c r="F23" s="43"/>
    </row>
    <row r="24" spans="1:6">
      <c r="A24" s="43"/>
      <c r="B24" s="43"/>
      <c r="C24" s="43"/>
      <c r="D24" s="43"/>
      <c r="E24" s="43"/>
      <c r="F24" s="43"/>
    </row>
    <row r="25" spans="1:6">
      <c r="A25" s="43"/>
      <c r="B25" s="43"/>
      <c r="C25" s="43"/>
      <c r="D25" s="43"/>
      <c r="E25" s="43"/>
      <c r="F25" s="43"/>
    </row>
    <row r="26" spans="1:6">
      <c r="A26" s="43"/>
      <c r="B26" s="43"/>
      <c r="C26" s="43"/>
      <c r="D26" s="43"/>
      <c r="E26" s="43"/>
      <c r="F26" s="43"/>
    </row>
    <row r="27" spans="1:6" ht="15.75" thickBot="1">
      <c r="A27" s="44"/>
      <c r="B27" s="44"/>
      <c r="C27" s="44"/>
      <c r="D27" s="44"/>
      <c r="E27" s="44"/>
      <c r="F27" s="44"/>
    </row>
    <row r="31" spans="1:6">
      <c r="A31" s="538" t="s">
        <v>269</v>
      </c>
      <c r="B31" s="538"/>
      <c r="C31" s="538"/>
      <c r="D31" s="538"/>
      <c r="E31" s="538"/>
      <c r="F31" s="538"/>
    </row>
  </sheetData>
  <mergeCells count="18">
    <mergeCell ref="A31:F31"/>
    <mergeCell ref="A13:F13"/>
    <mergeCell ref="A12:F12"/>
    <mergeCell ref="B15:B16"/>
    <mergeCell ref="A15:A16"/>
    <mergeCell ref="C15:D15"/>
    <mergeCell ref="E15:E16"/>
    <mergeCell ref="F15:F16"/>
    <mergeCell ref="B1:F1"/>
    <mergeCell ref="B2:F2"/>
    <mergeCell ref="B3:F3"/>
    <mergeCell ref="A8:F8"/>
    <mergeCell ref="A10:F10"/>
    <mergeCell ref="A4:F4"/>
    <mergeCell ref="A6:F6"/>
    <mergeCell ref="A7:F7"/>
    <mergeCell ref="A9:F9"/>
    <mergeCell ref="A5:F5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A3" sqref="A3:C3"/>
    </sheetView>
  </sheetViews>
  <sheetFormatPr defaultColWidth="9.140625" defaultRowHeight="15"/>
  <cols>
    <col min="1" max="1" width="6.5703125" style="11" customWidth="1"/>
    <col min="2" max="2" width="55.7109375" style="1" customWidth="1"/>
    <col min="3" max="3" width="27" style="11" customWidth="1"/>
    <col min="4" max="16384" width="9.140625" style="1"/>
  </cols>
  <sheetData>
    <row r="1" spans="1:3">
      <c r="A1" s="536" t="s">
        <v>228</v>
      </c>
      <c r="B1" s="536"/>
      <c r="C1" s="536"/>
    </row>
    <row r="2" spans="1:3">
      <c r="A2" s="536" t="s">
        <v>33</v>
      </c>
      <c r="B2" s="536"/>
      <c r="C2" s="536"/>
    </row>
    <row r="3" spans="1:3">
      <c r="A3" s="536" t="s">
        <v>35</v>
      </c>
      <c r="B3" s="536"/>
      <c r="C3" s="536"/>
    </row>
    <row r="4" spans="1:3" ht="18.75">
      <c r="A4" s="634" t="s">
        <v>350</v>
      </c>
      <c r="B4" s="634"/>
      <c r="C4" s="634"/>
    </row>
    <row r="5" spans="1:3" ht="15.75" thickBot="1">
      <c r="A5" s="635"/>
      <c r="B5" s="635"/>
      <c r="C5" s="635"/>
    </row>
    <row r="6" spans="1:3">
      <c r="A6" s="593" t="s">
        <v>267</v>
      </c>
      <c r="B6" s="593"/>
      <c r="C6" s="593"/>
    </row>
    <row r="7" spans="1:3" ht="14.45" customHeight="1" thickBot="1">
      <c r="A7" s="635"/>
      <c r="B7" s="635"/>
      <c r="C7" s="635"/>
    </row>
    <row r="8" spans="1:3" ht="36" customHeight="1" thickBot="1">
      <c r="A8" s="47" t="s">
        <v>37</v>
      </c>
      <c r="B8" s="50" t="s">
        <v>229</v>
      </c>
      <c r="C8" s="47" t="s">
        <v>230</v>
      </c>
    </row>
    <row r="9" spans="1:3">
      <c r="A9" s="55">
        <v>1</v>
      </c>
      <c r="B9" s="630" t="s">
        <v>231</v>
      </c>
      <c r="C9" s="631"/>
    </row>
    <row r="10" spans="1:3">
      <c r="A10" s="53" t="s">
        <v>55</v>
      </c>
      <c r="B10" s="51" t="s">
        <v>232</v>
      </c>
      <c r="C10" s="48" t="s">
        <v>233</v>
      </c>
    </row>
    <row r="11" spans="1:3">
      <c r="A11" s="53" t="s">
        <v>56</v>
      </c>
      <c r="B11" s="51" t="s">
        <v>234</v>
      </c>
      <c r="C11" s="48" t="s">
        <v>233</v>
      </c>
    </row>
    <row r="12" spans="1:3" ht="30">
      <c r="A12" s="53" t="s">
        <v>57</v>
      </c>
      <c r="B12" s="51" t="s">
        <v>235</v>
      </c>
      <c r="C12" s="48" t="s">
        <v>233</v>
      </c>
    </row>
    <row r="13" spans="1:3" ht="30">
      <c r="A13" s="53" t="s">
        <v>58</v>
      </c>
      <c r="B13" s="51" t="s">
        <v>236</v>
      </c>
      <c r="C13" s="48" t="s">
        <v>233</v>
      </c>
    </row>
    <row r="14" spans="1:3">
      <c r="A14" s="53" t="s">
        <v>59</v>
      </c>
      <c r="B14" s="51" t="s">
        <v>237</v>
      </c>
      <c r="C14" s="48" t="s">
        <v>233</v>
      </c>
    </row>
    <row r="15" spans="1:3">
      <c r="A15" s="53" t="s">
        <v>110</v>
      </c>
      <c r="B15" s="51" t="s">
        <v>238</v>
      </c>
      <c r="C15" s="48" t="s">
        <v>266</v>
      </c>
    </row>
    <row r="16" spans="1:3">
      <c r="A16" s="56" t="s">
        <v>239</v>
      </c>
      <c r="B16" s="632" t="s">
        <v>240</v>
      </c>
      <c r="C16" s="633"/>
    </row>
    <row r="17" spans="1:3" ht="30">
      <c r="A17" s="53" t="s">
        <v>64</v>
      </c>
      <c r="B17" s="51" t="s">
        <v>241</v>
      </c>
      <c r="C17" s="48" t="s">
        <v>233</v>
      </c>
    </row>
    <row r="18" spans="1:3" ht="35.25" customHeight="1">
      <c r="A18" s="53" t="s">
        <v>66</v>
      </c>
      <c r="B18" s="51" t="s">
        <v>242</v>
      </c>
      <c r="C18" s="48" t="s">
        <v>233</v>
      </c>
    </row>
    <row r="19" spans="1:3" ht="30">
      <c r="A19" s="53" t="s">
        <v>134</v>
      </c>
      <c r="B19" s="51" t="s">
        <v>243</v>
      </c>
      <c r="C19" s="48" t="s">
        <v>233</v>
      </c>
    </row>
    <row r="20" spans="1:3">
      <c r="A20" s="56" t="s">
        <v>244</v>
      </c>
      <c r="B20" s="632" t="s">
        <v>245</v>
      </c>
      <c r="C20" s="633"/>
    </row>
    <row r="21" spans="1:3" ht="30">
      <c r="A21" s="53" t="s">
        <v>246</v>
      </c>
      <c r="B21" s="51" t="s">
        <v>247</v>
      </c>
      <c r="C21" s="48" t="s">
        <v>266</v>
      </c>
    </row>
    <row r="22" spans="1:3">
      <c r="A22" s="53" t="s">
        <v>248</v>
      </c>
      <c r="B22" s="51" t="s">
        <v>252</v>
      </c>
      <c r="C22" s="48" t="s">
        <v>233</v>
      </c>
    </row>
    <row r="23" spans="1:3">
      <c r="A23" s="53" t="s">
        <v>249</v>
      </c>
      <c r="B23" s="51" t="s">
        <v>253</v>
      </c>
      <c r="C23" s="48" t="s">
        <v>266</v>
      </c>
    </row>
    <row r="24" spans="1:3">
      <c r="A24" s="53" t="s">
        <v>250</v>
      </c>
      <c r="B24" s="51" t="s">
        <v>254</v>
      </c>
      <c r="C24" s="48" t="s">
        <v>266</v>
      </c>
    </row>
    <row r="25" spans="1:3">
      <c r="A25" s="53" t="s">
        <v>251</v>
      </c>
      <c r="B25" s="51" t="s">
        <v>255</v>
      </c>
      <c r="C25" s="48" t="s">
        <v>233</v>
      </c>
    </row>
    <row r="26" spans="1:3">
      <c r="A26" s="56" t="s">
        <v>256</v>
      </c>
      <c r="B26" s="632" t="s">
        <v>257</v>
      </c>
      <c r="C26" s="633"/>
    </row>
    <row r="27" spans="1:3">
      <c r="A27" s="53" t="s">
        <v>258</v>
      </c>
      <c r="B27" s="51" t="s">
        <v>259</v>
      </c>
      <c r="C27" s="48" t="s">
        <v>266</v>
      </c>
    </row>
    <row r="28" spans="1:3" ht="30">
      <c r="A28" s="53" t="s">
        <v>260</v>
      </c>
      <c r="B28" s="51" t="s">
        <v>261</v>
      </c>
      <c r="C28" s="48" t="s">
        <v>233</v>
      </c>
    </row>
    <row r="29" spans="1:3">
      <c r="A29" s="53" t="s">
        <v>262</v>
      </c>
      <c r="B29" s="51" t="s">
        <v>264</v>
      </c>
      <c r="C29" s="48" t="s">
        <v>233</v>
      </c>
    </row>
    <row r="30" spans="1:3" ht="15.75" thickBot="1">
      <c r="A30" s="54" t="s">
        <v>263</v>
      </c>
      <c r="B30" s="52" t="s">
        <v>265</v>
      </c>
      <c r="C30" s="49" t="s">
        <v>233</v>
      </c>
    </row>
  </sheetData>
  <mergeCells count="11">
    <mergeCell ref="A1:C1"/>
    <mergeCell ref="A2:C2"/>
    <mergeCell ref="A3:C3"/>
    <mergeCell ref="B9:C9"/>
    <mergeCell ref="B26:C26"/>
    <mergeCell ref="A4:C4"/>
    <mergeCell ref="A6:C6"/>
    <mergeCell ref="A7:C7"/>
    <mergeCell ref="B16:C16"/>
    <mergeCell ref="B20:C20"/>
    <mergeCell ref="A5:C5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workbookViewId="0">
      <selection activeCell="BR7" sqref="BR7"/>
    </sheetView>
  </sheetViews>
  <sheetFormatPr defaultRowHeight="12.75"/>
  <cols>
    <col min="1" max="69" width="0.85546875" style="457" customWidth="1"/>
    <col min="70" max="70" width="4.140625" style="457" customWidth="1"/>
    <col min="71" max="79" width="0.85546875" style="457" customWidth="1"/>
    <col min="80" max="80" width="3.5703125" style="457" customWidth="1"/>
    <col min="81" max="93" width="0.85546875" style="457" customWidth="1"/>
    <col min="94" max="94" width="2.7109375" style="457" customWidth="1"/>
    <col min="95" max="104" width="0.85546875" style="457" customWidth="1"/>
    <col min="105" max="105" width="3.5703125" style="457" customWidth="1"/>
    <col min="106" max="16384" width="9.140625" style="457"/>
  </cols>
  <sheetData>
    <row r="1" spans="1:105" ht="53.25" customHeight="1">
      <c r="CC1" s="678" t="s">
        <v>453</v>
      </c>
      <c r="CD1" s="678"/>
      <c r="CE1" s="678"/>
      <c r="CF1" s="678"/>
      <c r="CG1" s="678"/>
      <c r="CH1" s="678"/>
      <c r="CI1" s="678"/>
      <c r="CJ1" s="678"/>
      <c r="CK1" s="678"/>
      <c r="CL1" s="678"/>
      <c r="CM1" s="678"/>
      <c r="CN1" s="678"/>
      <c r="CO1" s="678"/>
      <c r="CP1" s="678"/>
      <c r="CQ1" s="678"/>
      <c r="CR1" s="678"/>
      <c r="CS1" s="678"/>
      <c r="CT1" s="678"/>
      <c r="CU1" s="678"/>
      <c r="CV1" s="678"/>
      <c r="CW1" s="678"/>
      <c r="CX1" s="678"/>
      <c r="CY1" s="678"/>
      <c r="CZ1" s="678"/>
      <c r="DA1" s="678"/>
    </row>
    <row r="3" spans="1:105" s="458" customFormat="1" ht="15.75">
      <c r="A3" s="679" t="s">
        <v>454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79"/>
      <c r="BH3" s="679"/>
      <c r="BI3" s="679"/>
      <c r="BJ3" s="679"/>
      <c r="BK3" s="679"/>
      <c r="BL3" s="679"/>
      <c r="BM3" s="679"/>
      <c r="BN3" s="679"/>
      <c r="BO3" s="679"/>
      <c r="BP3" s="679"/>
      <c r="BQ3" s="679"/>
      <c r="BR3" s="679"/>
      <c r="BS3" s="679"/>
      <c r="BT3" s="679"/>
      <c r="BU3" s="679"/>
      <c r="BV3" s="679"/>
      <c r="BW3" s="679"/>
      <c r="BX3" s="679"/>
      <c r="BY3" s="679"/>
      <c r="BZ3" s="679"/>
      <c r="CA3" s="679"/>
      <c r="CB3" s="679"/>
      <c r="CC3" s="679"/>
      <c r="CD3" s="679"/>
      <c r="CE3" s="679"/>
      <c r="CF3" s="679"/>
      <c r="CG3" s="679"/>
      <c r="CH3" s="679"/>
      <c r="CI3" s="679"/>
      <c r="CJ3" s="679"/>
      <c r="CK3" s="679"/>
      <c r="CL3" s="679"/>
      <c r="CM3" s="679"/>
      <c r="CN3" s="679"/>
      <c r="CO3" s="679"/>
      <c r="CP3" s="679"/>
      <c r="CQ3" s="679"/>
      <c r="CR3" s="679"/>
      <c r="CS3" s="679"/>
      <c r="CT3" s="679"/>
      <c r="CU3" s="679"/>
      <c r="CV3" s="679"/>
      <c r="CW3" s="679"/>
      <c r="CX3" s="679"/>
      <c r="CY3" s="679"/>
      <c r="CZ3" s="679"/>
      <c r="DA3" s="679"/>
    </row>
    <row r="5" spans="1:105" ht="18.75" customHeight="1">
      <c r="BT5" s="705" t="s">
        <v>455</v>
      </c>
      <c r="BU5" s="705"/>
      <c r="BV5" s="705"/>
      <c r="BW5" s="705"/>
      <c r="BX5" s="705"/>
      <c r="BY5" s="705"/>
      <c r="BZ5" s="705"/>
      <c r="CA5" s="705"/>
      <c r="CB5" s="705"/>
      <c r="CC5" s="705"/>
      <c r="CD5" s="705"/>
      <c r="CE5" s="705"/>
      <c r="CF5" s="705"/>
      <c r="CG5" s="705"/>
      <c r="CH5" s="705"/>
      <c r="CI5" s="705"/>
      <c r="CJ5" s="705"/>
      <c r="CK5" s="705"/>
      <c r="CL5" s="705"/>
      <c r="CM5" s="705"/>
      <c r="CN5" s="705"/>
      <c r="CO5" s="705"/>
      <c r="CP5" s="705"/>
      <c r="CQ5" s="705"/>
      <c r="CR5" s="705"/>
      <c r="CS5" s="705"/>
      <c r="CT5" s="705"/>
      <c r="CU5" s="705"/>
      <c r="CV5" s="705"/>
      <c r="CW5" s="705"/>
      <c r="CX5" s="705"/>
      <c r="CY5" s="705"/>
      <c r="CZ5" s="705"/>
      <c r="DA5" s="705"/>
    </row>
    <row r="6" spans="1:105" ht="39.75" customHeight="1">
      <c r="BT6" s="704" t="s">
        <v>378</v>
      </c>
      <c r="BU6" s="704"/>
      <c r="BV6" s="704"/>
      <c r="BW6" s="704"/>
      <c r="BX6" s="704"/>
      <c r="BY6" s="704"/>
      <c r="BZ6" s="704"/>
      <c r="CA6" s="704"/>
      <c r="CB6" s="704"/>
      <c r="CC6" s="704"/>
      <c r="CD6" s="704"/>
      <c r="CE6" s="704"/>
      <c r="CF6" s="704"/>
      <c r="CG6" s="704"/>
      <c r="CH6" s="704"/>
      <c r="CI6" s="704"/>
      <c r="CJ6" s="704"/>
      <c r="CK6" s="704"/>
      <c r="CL6" s="704"/>
      <c r="CM6" s="704"/>
      <c r="CN6" s="704"/>
      <c r="CO6" s="704"/>
      <c r="CP6" s="704"/>
      <c r="CQ6" s="704"/>
      <c r="CR6" s="704"/>
      <c r="CS6" s="704"/>
      <c r="CT6" s="704"/>
      <c r="CU6" s="704"/>
      <c r="CV6" s="704"/>
      <c r="CW6" s="704"/>
      <c r="CX6" s="704"/>
      <c r="CY6" s="704"/>
      <c r="CZ6" s="704"/>
      <c r="DA6" s="704"/>
    </row>
    <row r="7" spans="1:105" ht="39.75" customHeight="1">
      <c r="BT7" s="704" t="s">
        <v>506</v>
      </c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704"/>
      <c r="CJ7" s="704"/>
      <c r="CK7" s="704"/>
      <c r="CL7" s="704"/>
      <c r="CM7" s="704"/>
      <c r="CN7" s="704"/>
      <c r="CO7" s="704"/>
      <c r="CP7" s="704"/>
      <c r="CQ7" s="704"/>
      <c r="CR7" s="704"/>
      <c r="CS7" s="704"/>
      <c r="CT7" s="704"/>
      <c r="CU7" s="704"/>
      <c r="CV7" s="704"/>
      <c r="CW7" s="704"/>
      <c r="CX7" s="704"/>
      <c r="CY7" s="704"/>
      <c r="CZ7" s="704"/>
      <c r="DA7" s="704"/>
    </row>
    <row r="8" spans="1:105" ht="15.75">
      <c r="BY8" s="508"/>
      <c r="BZ8" s="680" t="s">
        <v>456</v>
      </c>
      <c r="CA8" s="680"/>
      <c r="CB8" s="680"/>
      <c r="CC8" s="680"/>
      <c r="CD8" s="680"/>
      <c r="CE8" s="680"/>
      <c r="CF8" s="680"/>
      <c r="CG8" s="680"/>
      <c r="CH8" s="680"/>
      <c r="CI8" s="680"/>
      <c r="CJ8" s="680"/>
      <c r="CK8" s="680"/>
      <c r="CL8" s="680"/>
      <c r="CM8" s="680"/>
      <c r="CN8" s="680"/>
      <c r="CO8" s="680"/>
      <c r="CP8" s="680"/>
      <c r="CQ8" s="680"/>
      <c r="CR8" s="680"/>
      <c r="CS8" s="680"/>
      <c r="CT8" s="680"/>
      <c r="CU8" s="680"/>
      <c r="CV8" s="680"/>
      <c r="CW8" s="680"/>
      <c r="CX8" s="680"/>
      <c r="CY8" s="680"/>
      <c r="CZ8" s="680"/>
      <c r="DA8" s="680"/>
    </row>
    <row r="9" spans="1:105" ht="15.75">
      <c r="BY9" s="681" t="s">
        <v>457</v>
      </c>
      <c r="BZ9" s="681"/>
      <c r="CA9" s="682"/>
      <c r="CB9" s="682"/>
      <c r="CC9" s="682"/>
      <c r="CD9" s="683" t="s">
        <v>457</v>
      </c>
      <c r="CE9" s="683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1"/>
      <c r="CR9" s="681"/>
      <c r="CS9" s="681"/>
      <c r="CT9" s="695"/>
      <c r="CU9" s="695"/>
      <c r="CV9" s="695"/>
      <c r="CW9" s="508"/>
      <c r="CX9" s="509" t="s">
        <v>458</v>
      </c>
      <c r="CY9" s="508"/>
      <c r="CZ9" s="508"/>
      <c r="DA9" s="509"/>
    </row>
    <row r="10" spans="1:105" ht="15.75"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8"/>
      <c r="CY10" s="508"/>
      <c r="CZ10" s="508"/>
      <c r="DA10" s="510" t="s">
        <v>459</v>
      </c>
    </row>
    <row r="11" spans="1:105" ht="13.5" thickBot="1"/>
    <row r="12" spans="1:105" ht="40.5" customHeight="1" thickBot="1">
      <c r="A12" s="696" t="s">
        <v>460</v>
      </c>
      <c r="B12" s="697"/>
      <c r="C12" s="697"/>
      <c r="D12" s="697"/>
      <c r="E12" s="697"/>
      <c r="F12" s="697"/>
      <c r="G12" s="697"/>
      <c r="H12" s="697"/>
      <c r="I12" s="698"/>
      <c r="J12" s="696" t="s">
        <v>461</v>
      </c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  <c r="BD12" s="697"/>
      <c r="BE12" s="697"/>
      <c r="BF12" s="697"/>
      <c r="BG12" s="697"/>
      <c r="BH12" s="697"/>
      <c r="BI12" s="698"/>
      <c r="BJ12" s="696" t="s">
        <v>503</v>
      </c>
      <c r="BK12" s="697"/>
      <c r="BL12" s="697"/>
      <c r="BM12" s="697"/>
      <c r="BN12" s="697"/>
      <c r="BO12" s="697"/>
      <c r="BP12" s="697"/>
      <c r="BQ12" s="697"/>
      <c r="BR12" s="697"/>
      <c r="BS12" s="697"/>
      <c r="BT12" s="699"/>
      <c r="BU12" s="700" t="s">
        <v>504</v>
      </c>
      <c r="BV12" s="697"/>
      <c r="BW12" s="697"/>
      <c r="BX12" s="697"/>
      <c r="BY12" s="697"/>
      <c r="BZ12" s="697"/>
      <c r="CA12" s="697"/>
      <c r="CB12" s="697"/>
      <c r="CC12" s="697"/>
      <c r="CD12" s="697"/>
      <c r="CE12" s="699"/>
      <c r="CF12" s="700" t="s">
        <v>505</v>
      </c>
      <c r="CG12" s="697"/>
      <c r="CH12" s="697"/>
      <c r="CI12" s="697"/>
      <c r="CJ12" s="697"/>
      <c r="CK12" s="697"/>
      <c r="CL12" s="697"/>
      <c r="CM12" s="697"/>
      <c r="CN12" s="697"/>
      <c r="CO12" s="697"/>
      <c r="CP12" s="698"/>
      <c r="CQ12" s="701" t="s">
        <v>51</v>
      </c>
      <c r="CR12" s="702"/>
      <c r="CS12" s="702"/>
      <c r="CT12" s="702"/>
      <c r="CU12" s="702"/>
      <c r="CV12" s="702"/>
      <c r="CW12" s="702"/>
      <c r="CX12" s="702"/>
      <c r="CY12" s="702"/>
      <c r="CZ12" s="702"/>
      <c r="DA12" s="703"/>
    </row>
    <row r="13" spans="1:105" s="459" customFormat="1">
      <c r="A13" s="684" t="s">
        <v>54</v>
      </c>
      <c r="B13" s="685"/>
      <c r="C13" s="685"/>
      <c r="D13" s="685"/>
      <c r="E13" s="685"/>
      <c r="F13" s="685"/>
      <c r="G13" s="685"/>
      <c r="H13" s="685"/>
      <c r="I13" s="685"/>
      <c r="J13" s="686" t="s">
        <v>462</v>
      </c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  <c r="BH13" s="687"/>
      <c r="BI13" s="688"/>
      <c r="BJ13" s="689">
        <f>BJ14</f>
        <v>59.009631999999996</v>
      </c>
      <c r="BK13" s="690"/>
      <c r="BL13" s="690"/>
      <c r="BM13" s="690"/>
      <c r="BN13" s="690"/>
      <c r="BO13" s="690"/>
      <c r="BP13" s="690"/>
      <c r="BQ13" s="690"/>
      <c r="BR13" s="690"/>
      <c r="BS13" s="690"/>
      <c r="BT13" s="691"/>
      <c r="BU13" s="692">
        <f>BU14</f>
        <v>57.086999999999989</v>
      </c>
      <c r="BV13" s="690"/>
      <c r="BW13" s="690"/>
      <c r="BX13" s="690"/>
      <c r="BY13" s="690"/>
      <c r="BZ13" s="690"/>
      <c r="CA13" s="690"/>
      <c r="CB13" s="690"/>
      <c r="CC13" s="690"/>
      <c r="CD13" s="690"/>
      <c r="CE13" s="691"/>
      <c r="CF13" s="692">
        <f>CF14</f>
        <v>79.564999999999998</v>
      </c>
      <c r="CG13" s="690"/>
      <c r="CH13" s="690"/>
      <c r="CI13" s="690"/>
      <c r="CJ13" s="690"/>
      <c r="CK13" s="690"/>
      <c r="CL13" s="690"/>
      <c r="CM13" s="690"/>
      <c r="CN13" s="690"/>
      <c r="CO13" s="690"/>
      <c r="CP13" s="690"/>
      <c r="CQ13" s="693">
        <f>CQ14</f>
        <v>195.661632</v>
      </c>
      <c r="CR13" s="690"/>
      <c r="CS13" s="690"/>
      <c r="CT13" s="690"/>
      <c r="CU13" s="690"/>
      <c r="CV13" s="690"/>
      <c r="CW13" s="690"/>
      <c r="CX13" s="690"/>
      <c r="CY13" s="690"/>
      <c r="CZ13" s="690"/>
      <c r="DA13" s="694"/>
    </row>
    <row r="14" spans="1:105" s="459" customFormat="1">
      <c r="A14" s="636" t="s">
        <v>55</v>
      </c>
      <c r="B14" s="637"/>
      <c r="C14" s="637"/>
      <c r="D14" s="637"/>
      <c r="E14" s="637"/>
      <c r="F14" s="637"/>
      <c r="G14" s="637"/>
      <c r="H14" s="637"/>
      <c r="I14" s="637"/>
      <c r="J14" s="672" t="s">
        <v>463</v>
      </c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0"/>
      <c r="BI14" s="673"/>
      <c r="BJ14" s="709">
        <f>BJ15</f>
        <v>59.009631999999996</v>
      </c>
      <c r="BK14" s="706"/>
      <c r="BL14" s="706"/>
      <c r="BM14" s="706"/>
      <c r="BN14" s="706"/>
      <c r="BO14" s="706"/>
      <c r="BP14" s="706"/>
      <c r="BQ14" s="706"/>
      <c r="BR14" s="706"/>
      <c r="BS14" s="706"/>
      <c r="BT14" s="707"/>
      <c r="BU14" s="708">
        <f>BU15</f>
        <v>57.086999999999989</v>
      </c>
      <c r="BV14" s="643"/>
      <c r="BW14" s="643"/>
      <c r="BX14" s="643"/>
      <c r="BY14" s="643"/>
      <c r="BZ14" s="643"/>
      <c r="CA14" s="643"/>
      <c r="CB14" s="643"/>
      <c r="CC14" s="643"/>
      <c r="CD14" s="643"/>
      <c r="CE14" s="644"/>
      <c r="CF14" s="708">
        <f>CF15</f>
        <v>79.564999999999998</v>
      </c>
      <c r="CG14" s="643"/>
      <c r="CH14" s="643"/>
      <c r="CI14" s="643"/>
      <c r="CJ14" s="643"/>
      <c r="CK14" s="643"/>
      <c r="CL14" s="643"/>
      <c r="CM14" s="643"/>
      <c r="CN14" s="643"/>
      <c r="CO14" s="643"/>
      <c r="CP14" s="645"/>
      <c r="CQ14" s="709">
        <f>CQ15</f>
        <v>195.661632</v>
      </c>
      <c r="CR14" s="643"/>
      <c r="CS14" s="643"/>
      <c r="CT14" s="643"/>
      <c r="CU14" s="643"/>
      <c r="CV14" s="643"/>
      <c r="CW14" s="643"/>
      <c r="CX14" s="643"/>
      <c r="CY14" s="643"/>
      <c r="CZ14" s="643"/>
      <c r="DA14" s="645"/>
    </row>
    <row r="15" spans="1:105" s="459" customFormat="1">
      <c r="A15" s="636" t="s">
        <v>60</v>
      </c>
      <c r="B15" s="637"/>
      <c r="C15" s="637"/>
      <c r="D15" s="637"/>
      <c r="E15" s="637"/>
      <c r="F15" s="637"/>
      <c r="G15" s="637"/>
      <c r="H15" s="637"/>
      <c r="I15" s="637"/>
      <c r="J15" s="672" t="s">
        <v>464</v>
      </c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73"/>
      <c r="BJ15" s="706">
        <f>'Приложение 1.1'!S15</f>
        <v>59.009631999999996</v>
      </c>
      <c r="BK15" s="706"/>
      <c r="BL15" s="706"/>
      <c r="BM15" s="706"/>
      <c r="BN15" s="706"/>
      <c r="BO15" s="706"/>
      <c r="BP15" s="706"/>
      <c r="BQ15" s="706"/>
      <c r="BR15" s="706"/>
      <c r="BS15" s="706"/>
      <c r="BT15" s="707"/>
      <c r="BU15" s="706">
        <f>'Приложение 1.1'!T15</f>
        <v>57.086999999999989</v>
      </c>
      <c r="BV15" s="706"/>
      <c r="BW15" s="706"/>
      <c r="BX15" s="706"/>
      <c r="BY15" s="706"/>
      <c r="BZ15" s="706"/>
      <c r="CA15" s="706"/>
      <c r="CB15" s="706"/>
      <c r="CC15" s="706"/>
      <c r="CD15" s="706"/>
      <c r="CE15" s="707"/>
      <c r="CF15" s="708">
        <f>'Приложение 1.1'!U15</f>
        <v>79.564999999999998</v>
      </c>
      <c r="CG15" s="706"/>
      <c r="CH15" s="706"/>
      <c r="CI15" s="706"/>
      <c r="CJ15" s="706"/>
      <c r="CK15" s="706"/>
      <c r="CL15" s="706"/>
      <c r="CM15" s="706"/>
      <c r="CN15" s="706"/>
      <c r="CO15" s="706"/>
      <c r="CP15" s="706"/>
      <c r="CQ15" s="709">
        <f>BJ15+BU15+CF15</f>
        <v>195.661632</v>
      </c>
      <c r="CR15" s="706"/>
      <c r="CS15" s="706"/>
      <c r="CT15" s="706"/>
      <c r="CU15" s="706"/>
      <c r="CV15" s="706"/>
      <c r="CW15" s="706"/>
      <c r="CX15" s="706"/>
      <c r="CY15" s="706"/>
      <c r="CZ15" s="706"/>
      <c r="DA15" s="710"/>
    </row>
    <row r="16" spans="1:105" s="459" customFormat="1">
      <c r="A16" s="636" t="s">
        <v>465</v>
      </c>
      <c r="B16" s="637"/>
      <c r="C16" s="637"/>
      <c r="D16" s="637"/>
      <c r="E16" s="637"/>
      <c r="F16" s="637"/>
      <c r="G16" s="637"/>
      <c r="H16" s="637"/>
      <c r="I16" s="637"/>
      <c r="J16" s="672" t="s">
        <v>466</v>
      </c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73"/>
      <c r="BJ16" s="643"/>
      <c r="BK16" s="643"/>
      <c r="BL16" s="643"/>
      <c r="BM16" s="643"/>
      <c r="BN16" s="643"/>
      <c r="BO16" s="643"/>
      <c r="BP16" s="643"/>
      <c r="BQ16" s="643"/>
      <c r="BR16" s="643"/>
      <c r="BS16" s="643"/>
      <c r="BT16" s="644"/>
      <c r="BU16" s="642"/>
      <c r="BV16" s="643"/>
      <c r="BW16" s="643"/>
      <c r="BX16" s="643"/>
      <c r="BY16" s="643"/>
      <c r="BZ16" s="643"/>
      <c r="CA16" s="643"/>
      <c r="CB16" s="643"/>
      <c r="CC16" s="643"/>
      <c r="CD16" s="643"/>
      <c r="CE16" s="644"/>
      <c r="CF16" s="642"/>
      <c r="CG16" s="643"/>
      <c r="CH16" s="643"/>
      <c r="CI16" s="643"/>
      <c r="CJ16" s="643"/>
      <c r="CK16" s="643"/>
      <c r="CL16" s="643"/>
      <c r="CM16" s="643"/>
      <c r="CN16" s="643"/>
      <c r="CO16" s="643"/>
      <c r="CP16" s="643"/>
      <c r="CQ16" s="674"/>
      <c r="CR16" s="643"/>
      <c r="CS16" s="643"/>
      <c r="CT16" s="643"/>
      <c r="CU16" s="643"/>
      <c r="CV16" s="643"/>
      <c r="CW16" s="643"/>
      <c r="CX16" s="643"/>
      <c r="CY16" s="643"/>
      <c r="CZ16" s="643"/>
      <c r="DA16" s="645"/>
    </row>
    <row r="17" spans="1:105" s="459" customFormat="1">
      <c r="A17" s="636" t="s">
        <v>467</v>
      </c>
      <c r="B17" s="637"/>
      <c r="C17" s="637"/>
      <c r="D17" s="637"/>
      <c r="E17" s="637"/>
      <c r="F17" s="637"/>
      <c r="G17" s="637"/>
      <c r="H17" s="637"/>
      <c r="I17" s="637"/>
      <c r="J17" s="675" t="s">
        <v>468</v>
      </c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6"/>
      <c r="AK17" s="676"/>
      <c r="AL17" s="676"/>
      <c r="AM17" s="676"/>
      <c r="AN17" s="676"/>
      <c r="AO17" s="676"/>
      <c r="AP17" s="676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/>
      <c r="BA17" s="676"/>
      <c r="BB17" s="676"/>
      <c r="BC17" s="676"/>
      <c r="BD17" s="676"/>
      <c r="BE17" s="676"/>
      <c r="BF17" s="676"/>
      <c r="BG17" s="676"/>
      <c r="BH17" s="676"/>
      <c r="BI17" s="677"/>
      <c r="BJ17" s="643"/>
      <c r="BK17" s="643"/>
      <c r="BL17" s="643"/>
      <c r="BM17" s="643"/>
      <c r="BN17" s="643"/>
      <c r="BO17" s="643"/>
      <c r="BP17" s="643"/>
      <c r="BQ17" s="643"/>
      <c r="BR17" s="643"/>
      <c r="BS17" s="643"/>
      <c r="BT17" s="644"/>
      <c r="BU17" s="642"/>
      <c r="BV17" s="643"/>
      <c r="BW17" s="643"/>
      <c r="BX17" s="643"/>
      <c r="BY17" s="643"/>
      <c r="BZ17" s="643"/>
      <c r="CA17" s="643"/>
      <c r="CB17" s="643"/>
      <c r="CC17" s="643"/>
      <c r="CD17" s="643"/>
      <c r="CE17" s="644"/>
      <c r="CF17" s="642"/>
      <c r="CG17" s="643"/>
      <c r="CH17" s="643"/>
      <c r="CI17" s="643"/>
      <c r="CJ17" s="643"/>
      <c r="CK17" s="643"/>
      <c r="CL17" s="643"/>
      <c r="CM17" s="643"/>
      <c r="CN17" s="643"/>
      <c r="CO17" s="643"/>
      <c r="CP17" s="643"/>
      <c r="CQ17" s="674"/>
      <c r="CR17" s="643"/>
      <c r="CS17" s="643"/>
      <c r="CT17" s="643"/>
      <c r="CU17" s="643"/>
      <c r="CV17" s="643"/>
      <c r="CW17" s="643"/>
      <c r="CX17" s="643"/>
      <c r="CY17" s="643"/>
      <c r="CZ17" s="643"/>
      <c r="DA17" s="645"/>
    </row>
    <row r="18" spans="1:105" s="459" customFormat="1">
      <c r="A18" s="636" t="s">
        <v>469</v>
      </c>
      <c r="B18" s="637"/>
      <c r="C18" s="637"/>
      <c r="D18" s="637"/>
      <c r="E18" s="637"/>
      <c r="F18" s="637"/>
      <c r="G18" s="637"/>
      <c r="H18" s="637"/>
      <c r="I18" s="637"/>
      <c r="J18" s="672" t="s">
        <v>470</v>
      </c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640"/>
      <c r="BA18" s="640"/>
      <c r="BB18" s="640"/>
      <c r="BC18" s="640"/>
      <c r="BD18" s="640"/>
      <c r="BE18" s="640"/>
      <c r="BF18" s="640"/>
      <c r="BG18" s="640"/>
      <c r="BH18" s="640"/>
      <c r="BI18" s="673"/>
      <c r="BJ18" s="643"/>
      <c r="BK18" s="643"/>
      <c r="BL18" s="643"/>
      <c r="BM18" s="643"/>
      <c r="BN18" s="643"/>
      <c r="BO18" s="643"/>
      <c r="BP18" s="643"/>
      <c r="BQ18" s="643"/>
      <c r="BR18" s="643"/>
      <c r="BS18" s="643"/>
      <c r="BT18" s="644"/>
      <c r="BU18" s="642"/>
      <c r="BV18" s="643"/>
      <c r="BW18" s="643"/>
      <c r="BX18" s="643"/>
      <c r="BY18" s="643"/>
      <c r="BZ18" s="643"/>
      <c r="CA18" s="643"/>
      <c r="CB18" s="643"/>
      <c r="CC18" s="643"/>
      <c r="CD18" s="643"/>
      <c r="CE18" s="644"/>
      <c r="CF18" s="642"/>
      <c r="CG18" s="643"/>
      <c r="CH18" s="643"/>
      <c r="CI18" s="643"/>
      <c r="CJ18" s="643"/>
      <c r="CK18" s="643"/>
      <c r="CL18" s="643"/>
      <c r="CM18" s="643"/>
      <c r="CN18" s="643"/>
      <c r="CO18" s="643"/>
      <c r="CP18" s="643"/>
      <c r="CQ18" s="674"/>
      <c r="CR18" s="643"/>
      <c r="CS18" s="643"/>
      <c r="CT18" s="643"/>
      <c r="CU18" s="643"/>
      <c r="CV18" s="643"/>
      <c r="CW18" s="643"/>
      <c r="CX18" s="643"/>
      <c r="CY18" s="643"/>
      <c r="CZ18" s="643"/>
      <c r="DA18" s="645"/>
    </row>
    <row r="19" spans="1:105" s="459" customFormat="1">
      <c r="A19" s="636" t="s">
        <v>471</v>
      </c>
      <c r="B19" s="637"/>
      <c r="C19" s="637"/>
      <c r="D19" s="637"/>
      <c r="E19" s="637"/>
      <c r="F19" s="637"/>
      <c r="G19" s="637"/>
      <c r="H19" s="637"/>
      <c r="I19" s="637"/>
      <c r="J19" s="672" t="s">
        <v>472</v>
      </c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640"/>
      <c r="AW19" s="640"/>
      <c r="AX19" s="640"/>
      <c r="AY19" s="640"/>
      <c r="AZ19" s="640"/>
      <c r="BA19" s="640"/>
      <c r="BB19" s="640"/>
      <c r="BC19" s="640"/>
      <c r="BD19" s="640"/>
      <c r="BE19" s="640"/>
      <c r="BF19" s="640"/>
      <c r="BG19" s="640"/>
      <c r="BH19" s="640"/>
      <c r="BI19" s="673"/>
      <c r="BJ19" s="643"/>
      <c r="BK19" s="643"/>
      <c r="BL19" s="643"/>
      <c r="BM19" s="643"/>
      <c r="BN19" s="643"/>
      <c r="BO19" s="643"/>
      <c r="BP19" s="643"/>
      <c r="BQ19" s="643"/>
      <c r="BR19" s="643"/>
      <c r="BS19" s="643"/>
      <c r="BT19" s="644"/>
      <c r="BU19" s="642"/>
      <c r="BV19" s="643"/>
      <c r="BW19" s="643"/>
      <c r="BX19" s="643"/>
      <c r="BY19" s="643"/>
      <c r="BZ19" s="643"/>
      <c r="CA19" s="643"/>
      <c r="CB19" s="643"/>
      <c r="CC19" s="643"/>
      <c r="CD19" s="643"/>
      <c r="CE19" s="644"/>
      <c r="CF19" s="642"/>
      <c r="CG19" s="643"/>
      <c r="CH19" s="643"/>
      <c r="CI19" s="643"/>
      <c r="CJ19" s="643"/>
      <c r="CK19" s="643"/>
      <c r="CL19" s="643"/>
      <c r="CM19" s="643"/>
      <c r="CN19" s="643"/>
      <c r="CO19" s="643"/>
      <c r="CP19" s="643"/>
      <c r="CQ19" s="674"/>
      <c r="CR19" s="643"/>
      <c r="CS19" s="643"/>
      <c r="CT19" s="643"/>
      <c r="CU19" s="643"/>
      <c r="CV19" s="643"/>
      <c r="CW19" s="643"/>
      <c r="CX19" s="643"/>
      <c r="CY19" s="643"/>
      <c r="CZ19" s="643"/>
      <c r="DA19" s="645"/>
    </row>
    <row r="20" spans="1:105" s="459" customFormat="1">
      <c r="A20" s="636" t="s">
        <v>473</v>
      </c>
      <c r="B20" s="637"/>
      <c r="C20" s="637"/>
      <c r="D20" s="637"/>
      <c r="E20" s="637"/>
      <c r="F20" s="637"/>
      <c r="G20" s="637"/>
      <c r="H20" s="637"/>
      <c r="I20" s="637"/>
      <c r="J20" s="672" t="s">
        <v>474</v>
      </c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640"/>
      <c r="AX20" s="640"/>
      <c r="AY20" s="640"/>
      <c r="AZ20" s="640"/>
      <c r="BA20" s="640"/>
      <c r="BB20" s="640"/>
      <c r="BC20" s="640"/>
      <c r="BD20" s="640"/>
      <c r="BE20" s="640"/>
      <c r="BF20" s="640"/>
      <c r="BG20" s="640"/>
      <c r="BH20" s="640"/>
      <c r="BI20" s="673"/>
      <c r="BJ20" s="643"/>
      <c r="BK20" s="643"/>
      <c r="BL20" s="643"/>
      <c r="BM20" s="643"/>
      <c r="BN20" s="643"/>
      <c r="BO20" s="643"/>
      <c r="BP20" s="643"/>
      <c r="BQ20" s="643"/>
      <c r="BR20" s="643"/>
      <c r="BS20" s="643"/>
      <c r="BT20" s="644"/>
      <c r="BU20" s="642"/>
      <c r="BV20" s="643"/>
      <c r="BW20" s="643"/>
      <c r="BX20" s="643"/>
      <c r="BY20" s="643"/>
      <c r="BZ20" s="643"/>
      <c r="CA20" s="643"/>
      <c r="CB20" s="643"/>
      <c r="CC20" s="643"/>
      <c r="CD20" s="643"/>
      <c r="CE20" s="644"/>
      <c r="CF20" s="642"/>
      <c r="CG20" s="643"/>
      <c r="CH20" s="643"/>
      <c r="CI20" s="643"/>
      <c r="CJ20" s="643"/>
      <c r="CK20" s="643"/>
      <c r="CL20" s="643"/>
      <c r="CM20" s="643"/>
      <c r="CN20" s="643"/>
      <c r="CO20" s="643"/>
      <c r="CP20" s="643"/>
      <c r="CQ20" s="674"/>
      <c r="CR20" s="643"/>
      <c r="CS20" s="643"/>
      <c r="CT20" s="643"/>
      <c r="CU20" s="643"/>
      <c r="CV20" s="643"/>
      <c r="CW20" s="643"/>
      <c r="CX20" s="643"/>
      <c r="CY20" s="643"/>
      <c r="CZ20" s="643"/>
      <c r="DA20" s="645"/>
    </row>
    <row r="21" spans="1:105" s="459" customFormat="1">
      <c r="A21" s="636" t="s">
        <v>56</v>
      </c>
      <c r="B21" s="637"/>
      <c r="C21" s="637"/>
      <c r="D21" s="637"/>
      <c r="E21" s="637"/>
      <c r="F21" s="637"/>
      <c r="G21" s="637"/>
      <c r="H21" s="637"/>
      <c r="I21" s="637"/>
      <c r="J21" s="672" t="s">
        <v>475</v>
      </c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40"/>
      <c r="AV21" s="640"/>
      <c r="AW21" s="640"/>
      <c r="AX21" s="640"/>
      <c r="AY21" s="640"/>
      <c r="AZ21" s="640"/>
      <c r="BA21" s="640"/>
      <c r="BB21" s="640"/>
      <c r="BC21" s="640"/>
      <c r="BD21" s="640"/>
      <c r="BE21" s="640"/>
      <c r="BF21" s="640"/>
      <c r="BG21" s="640"/>
      <c r="BH21" s="640"/>
      <c r="BI21" s="673"/>
      <c r="BJ21" s="643"/>
      <c r="BK21" s="643"/>
      <c r="BL21" s="643"/>
      <c r="BM21" s="643"/>
      <c r="BN21" s="643"/>
      <c r="BO21" s="643"/>
      <c r="BP21" s="643"/>
      <c r="BQ21" s="643"/>
      <c r="BR21" s="643"/>
      <c r="BS21" s="643"/>
      <c r="BT21" s="644"/>
      <c r="BU21" s="642"/>
      <c r="BV21" s="643"/>
      <c r="BW21" s="643"/>
      <c r="BX21" s="643"/>
      <c r="BY21" s="643"/>
      <c r="BZ21" s="643"/>
      <c r="CA21" s="643"/>
      <c r="CB21" s="643"/>
      <c r="CC21" s="643"/>
      <c r="CD21" s="643"/>
      <c r="CE21" s="644"/>
      <c r="CF21" s="642"/>
      <c r="CG21" s="643"/>
      <c r="CH21" s="643"/>
      <c r="CI21" s="643"/>
      <c r="CJ21" s="643"/>
      <c r="CK21" s="643"/>
      <c r="CL21" s="643"/>
      <c r="CM21" s="643"/>
      <c r="CN21" s="643"/>
      <c r="CO21" s="643"/>
      <c r="CP21" s="643"/>
      <c r="CQ21" s="674"/>
      <c r="CR21" s="643"/>
      <c r="CS21" s="643"/>
      <c r="CT21" s="643"/>
      <c r="CU21" s="643"/>
      <c r="CV21" s="643"/>
      <c r="CW21" s="643"/>
      <c r="CX21" s="643"/>
      <c r="CY21" s="643"/>
      <c r="CZ21" s="643"/>
      <c r="DA21" s="645"/>
    </row>
    <row r="22" spans="1:105" s="459" customFormat="1">
      <c r="A22" s="636" t="s">
        <v>476</v>
      </c>
      <c r="B22" s="637"/>
      <c r="C22" s="637"/>
      <c r="D22" s="637"/>
      <c r="E22" s="637"/>
      <c r="F22" s="637"/>
      <c r="G22" s="637"/>
      <c r="H22" s="637"/>
      <c r="I22" s="637"/>
      <c r="J22" s="672" t="s">
        <v>477</v>
      </c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/>
      <c r="AX22" s="640"/>
      <c r="AY22" s="640"/>
      <c r="AZ22" s="640"/>
      <c r="BA22" s="640"/>
      <c r="BB22" s="640"/>
      <c r="BC22" s="640"/>
      <c r="BD22" s="640"/>
      <c r="BE22" s="640"/>
      <c r="BF22" s="640"/>
      <c r="BG22" s="640"/>
      <c r="BH22" s="640"/>
      <c r="BI22" s="673"/>
      <c r="BJ22" s="643"/>
      <c r="BK22" s="643"/>
      <c r="BL22" s="643"/>
      <c r="BM22" s="643"/>
      <c r="BN22" s="643"/>
      <c r="BO22" s="643"/>
      <c r="BP22" s="643"/>
      <c r="BQ22" s="643"/>
      <c r="BR22" s="643"/>
      <c r="BS22" s="643"/>
      <c r="BT22" s="644"/>
      <c r="BU22" s="642"/>
      <c r="BV22" s="643"/>
      <c r="BW22" s="643"/>
      <c r="BX22" s="643"/>
      <c r="BY22" s="643"/>
      <c r="BZ22" s="643"/>
      <c r="CA22" s="643"/>
      <c r="CB22" s="643"/>
      <c r="CC22" s="643"/>
      <c r="CD22" s="643"/>
      <c r="CE22" s="644"/>
      <c r="CF22" s="642"/>
      <c r="CG22" s="643"/>
      <c r="CH22" s="643"/>
      <c r="CI22" s="643"/>
      <c r="CJ22" s="643"/>
      <c r="CK22" s="643"/>
      <c r="CL22" s="643"/>
      <c r="CM22" s="643"/>
      <c r="CN22" s="643"/>
      <c r="CO22" s="643"/>
      <c r="CP22" s="643"/>
      <c r="CQ22" s="674"/>
      <c r="CR22" s="643"/>
      <c r="CS22" s="643"/>
      <c r="CT22" s="643"/>
      <c r="CU22" s="643"/>
      <c r="CV22" s="643"/>
      <c r="CW22" s="643"/>
      <c r="CX22" s="643"/>
      <c r="CY22" s="643"/>
      <c r="CZ22" s="643"/>
      <c r="DA22" s="645"/>
    </row>
    <row r="23" spans="1:105" s="459" customFormat="1">
      <c r="A23" s="636" t="s">
        <v>478</v>
      </c>
      <c r="B23" s="637"/>
      <c r="C23" s="637"/>
      <c r="D23" s="637"/>
      <c r="E23" s="637"/>
      <c r="F23" s="637"/>
      <c r="G23" s="637"/>
      <c r="H23" s="637"/>
      <c r="I23" s="637"/>
      <c r="J23" s="672" t="s">
        <v>479</v>
      </c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/>
      <c r="AV23" s="640"/>
      <c r="AW23" s="640"/>
      <c r="AX23" s="640"/>
      <c r="AY23" s="640"/>
      <c r="AZ23" s="640"/>
      <c r="BA23" s="640"/>
      <c r="BB23" s="640"/>
      <c r="BC23" s="640"/>
      <c r="BD23" s="640"/>
      <c r="BE23" s="640"/>
      <c r="BF23" s="640"/>
      <c r="BG23" s="640"/>
      <c r="BH23" s="640"/>
      <c r="BI23" s="673"/>
      <c r="BJ23" s="643"/>
      <c r="BK23" s="643"/>
      <c r="BL23" s="643"/>
      <c r="BM23" s="643"/>
      <c r="BN23" s="643"/>
      <c r="BO23" s="643"/>
      <c r="BP23" s="643"/>
      <c r="BQ23" s="643"/>
      <c r="BR23" s="643"/>
      <c r="BS23" s="643"/>
      <c r="BT23" s="644"/>
      <c r="BU23" s="642"/>
      <c r="BV23" s="643"/>
      <c r="BW23" s="643"/>
      <c r="BX23" s="643"/>
      <c r="BY23" s="643"/>
      <c r="BZ23" s="643"/>
      <c r="CA23" s="643"/>
      <c r="CB23" s="643"/>
      <c r="CC23" s="643"/>
      <c r="CD23" s="643"/>
      <c r="CE23" s="644"/>
      <c r="CF23" s="642"/>
      <c r="CG23" s="643"/>
      <c r="CH23" s="643"/>
      <c r="CI23" s="643"/>
      <c r="CJ23" s="643"/>
      <c r="CK23" s="643"/>
      <c r="CL23" s="643"/>
      <c r="CM23" s="643"/>
      <c r="CN23" s="643"/>
      <c r="CO23" s="643"/>
      <c r="CP23" s="643"/>
      <c r="CQ23" s="674"/>
      <c r="CR23" s="643"/>
      <c r="CS23" s="643"/>
      <c r="CT23" s="643"/>
      <c r="CU23" s="643"/>
      <c r="CV23" s="643"/>
      <c r="CW23" s="643"/>
      <c r="CX23" s="643"/>
      <c r="CY23" s="643"/>
      <c r="CZ23" s="643"/>
      <c r="DA23" s="645"/>
    </row>
    <row r="24" spans="1:105" s="459" customFormat="1">
      <c r="A24" s="636" t="s">
        <v>480</v>
      </c>
      <c r="B24" s="637"/>
      <c r="C24" s="637"/>
      <c r="D24" s="637"/>
      <c r="E24" s="637"/>
      <c r="F24" s="637"/>
      <c r="G24" s="637"/>
      <c r="H24" s="637"/>
      <c r="I24" s="637"/>
      <c r="J24" s="672" t="s">
        <v>481</v>
      </c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640"/>
      <c r="AQ24" s="640"/>
      <c r="AR24" s="640"/>
      <c r="AS24" s="640"/>
      <c r="AT24" s="640"/>
      <c r="AU24" s="640"/>
      <c r="AV24" s="640"/>
      <c r="AW24" s="640"/>
      <c r="AX24" s="640"/>
      <c r="AY24" s="640"/>
      <c r="AZ24" s="640"/>
      <c r="BA24" s="640"/>
      <c r="BB24" s="640"/>
      <c r="BC24" s="640"/>
      <c r="BD24" s="640"/>
      <c r="BE24" s="640"/>
      <c r="BF24" s="640"/>
      <c r="BG24" s="640"/>
      <c r="BH24" s="640"/>
      <c r="BI24" s="673"/>
      <c r="BJ24" s="643"/>
      <c r="BK24" s="643"/>
      <c r="BL24" s="643"/>
      <c r="BM24" s="643"/>
      <c r="BN24" s="643"/>
      <c r="BO24" s="643"/>
      <c r="BP24" s="643"/>
      <c r="BQ24" s="643"/>
      <c r="BR24" s="643"/>
      <c r="BS24" s="643"/>
      <c r="BT24" s="644"/>
      <c r="BU24" s="642"/>
      <c r="BV24" s="643"/>
      <c r="BW24" s="643"/>
      <c r="BX24" s="643"/>
      <c r="BY24" s="643"/>
      <c r="BZ24" s="643"/>
      <c r="CA24" s="643"/>
      <c r="CB24" s="643"/>
      <c r="CC24" s="643"/>
      <c r="CD24" s="643"/>
      <c r="CE24" s="644"/>
      <c r="CF24" s="642"/>
      <c r="CG24" s="643"/>
      <c r="CH24" s="643"/>
      <c r="CI24" s="643"/>
      <c r="CJ24" s="643"/>
      <c r="CK24" s="643"/>
      <c r="CL24" s="643"/>
      <c r="CM24" s="643"/>
      <c r="CN24" s="643"/>
      <c r="CO24" s="643"/>
      <c r="CP24" s="643"/>
      <c r="CQ24" s="674"/>
      <c r="CR24" s="643"/>
      <c r="CS24" s="643"/>
      <c r="CT24" s="643"/>
      <c r="CU24" s="643"/>
      <c r="CV24" s="643"/>
      <c r="CW24" s="643"/>
      <c r="CX24" s="643"/>
      <c r="CY24" s="643"/>
      <c r="CZ24" s="643"/>
      <c r="DA24" s="645"/>
    </row>
    <row r="25" spans="1:105" s="459" customFormat="1">
      <c r="A25" s="636" t="s">
        <v>57</v>
      </c>
      <c r="B25" s="637"/>
      <c r="C25" s="637"/>
      <c r="D25" s="637"/>
      <c r="E25" s="637"/>
      <c r="F25" s="637"/>
      <c r="G25" s="637"/>
      <c r="H25" s="637"/>
      <c r="I25" s="637"/>
      <c r="J25" s="672" t="s">
        <v>482</v>
      </c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/>
      <c r="AX25" s="640"/>
      <c r="AY25" s="640"/>
      <c r="AZ25" s="640"/>
      <c r="BA25" s="640"/>
      <c r="BB25" s="640"/>
      <c r="BC25" s="640"/>
      <c r="BD25" s="640"/>
      <c r="BE25" s="640"/>
      <c r="BF25" s="640"/>
      <c r="BG25" s="640"/>
      <c r="BH25" s="640"/>
      <c r="BI25" s="673"/>
      <c r="BJ25" s="643"/>
      <c r="BK25" s="643"/>
      <c r="BL25" s="643"/>
      <c r="BM25" s="643"/>
      <c r="BN25" s="643"/>
      <c r="BO25" s="643"/>
      <c r="BP25" s="643"/>
      <c r="BQ25" s="643"/>
      <c r="BR25" s="643"/>
      <c r="BS25" s="643"/>
      <c r="BT25" s="644"/>
      <c r="BU25" s="642"/>
      <c r="BV25" s="643"/>
      <c r="BW25" s="643"/>
      <c r="BX25" s="643"/>
      <c r="BY25" s="643"/>
      <c r="BZ25" s="643"/>
      <c r="CA25" s="643"/>
      <c r="CB25" s="643"/>
      <c r="CC25" s="643"/>
      <c r="CD25" s="643"/>
      <c r="CE25" s="644"/>
      <c r="CF25" s="642"/>
      <c r="CG25" s="643"/>
      <c r="CH25" s="643"/>
      <c r="CI25" s="643"/>
      <c r="CJ25" s="643"/>
      <c r="CK25" s="643"/>
      <c r="CL25" s="643"/>
      <c r="CM25" s="643"/>
      <c r="CN25" s="643"/>
      <c r="CO25" s="643"/>
      <c r="CP25" s="643"/>
      <c r="CQ25" s="674"/>
      <c r="CR25" s="643"/>
      <c r="CS25" s="643"/>
      <c r="CT25" s="643"/>
      <c r="CU25" s="643"/>
      <c r="CV25" s="643"/>
      <c r="CW25" s="643"/>
      <c r="CX25" s="643"/>
      <c r="CY25" s="643"/>
      <c r="CZ25" s="643"/>
      <c r="DA25" s="645"/>
    </row>
    <row r="26" spans="1:105" s="459" customFormat="1">
      <c r="A26" s="636" t="s">
        <v>58</v>
      </c>
      <c r="B26" s="637"/>
      <c r="C26" s="637"/>
      <c r="D26" s="637"/>
      <c r="E26" s="637"/>
      <c r="F26" s="637"/>
      <c r="G26" s="637"/>
      <c r="H26" s="637"/>
      <c r="I26" s="637"/>
      <c r="J26" s="672" t="s">
        <v>483</v>
      </c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0"/>
      <c r="BD26" s="640"/>
      <c r="BE26" s="640"/>
      <c r="BF26" s="640"/>
      <c r="BG26" s="640"/>
      <c r="BH26" s="640"/>
      <c r="BI26" s="673"/>
      <c r="BJ26" s="643"/>
      <c r="BK26" s="643"/>
      <c r="BL26" s="643"/>
      <c r="BM26" s="643"/>
      <c r="BN26" s="643"/>
      <c r="BO26" s="643"/>
      <c r="BP26" s="643"/>
      <c r="BQ26" s="643"/>
      <c r="BR26" s="643"/>
      <c r="BS26" s="643"/>
      <c r="BT26" s="644"/>
      <c r="BU26" s="642"/>
      <c r="BV26" s="643"/>
      <c r="BW26" s="643"/>
      <c r="BX26" s="643"/>
      <c r="BY26" s="643"/>
      <c r="BZ26" s="643"/>
      <c r="CA26" s="643"/>
      <c r="CB26" s="643"/>
      <c r="CC26" s="643"/>
      <c r="CD26" s="643"/>
      <c r="CE26" s="644"/>
      <c r="CF26" s="642"/>
      <c r="CG26" s="643"/>
      <c r="CH26" s="643"/>
      <c r="CI26" s="643"/>
      <c r="CJ26" s="643"/>
      <c r="CK26" s="643"/>
      <c r="CL26" s="643"/>
      <c r="CM26" s="643"/>
      <c r="CN26" s="643"/>
      <c r="CO26" s="643"/>
      <c r="CP26" s="643"/>
      <c r="CQ26" s="674"/>
      <c r="CR26" s="643"/>
      <c r="CS26" s="643"/>
      <c r="CT26" s="643"/>
      <c r="CU26" s="643"/>
      <c r="CV26" s="643"/>
      <c r="CW26" s="643"/>
      <c r="CX26" s="643"/>
      <c r="CY26" s="643"/>
      <c r="CZ26" s="643"/>
      <c r="DA26" s="645"/>
    </row>
    <row r="27" spans="1:105" s="459" customFormat="1">
      <c r="A27" s="636" t="s">
        <v>484</v>
      </c>
      <c r="B27" s="637"/>
      <c r="C27" s="637"/>
      <c r="D27" s="637"/>
      <c r="E27" s="637"/>
      <c r="F27" s="637"/>
      <c r="G27" s="637"/>
      <c r="H27" s="637"/>
      <c r="I27" s="637"/>
      <c r="J27" s="672" t="s">
        <v>485</v>
      </c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/>
      <c r="AX27" s="640"/>
      <c r="AY27" s="640"/>
      <c r="AZ27" s="640"/>
      <c r="BA27" s="640"/>
      <c r="BB27" s="640"/>
      <c r="BC27" s="640"/>
      <c r="BD27" s="640"/>
      <c r="BE27" s="640"/>
      <c r="BF27" s="640"/>
      <c r="BG27" s="640"/>
      <c r="BH27" s="640"/>
      <c r="BI27" s="673"/>
      <c r="BJ27" s="643"/>
      <c r="BK27" s="643"/>
      <c r="BL27" s="643"/>
      <c r="BM27" s="643"/>
      <c r="BN27" s="643"/>
      <c r="BO27" s="643"/>
      <c r="BP27" s="643"/>
      <c r="BQ27" s="643"/>
      <c r="BR27" s="643"/>
      <c r="BS27" s="643"/>
      <c r="BT27" s="644"/>
      <c r="BU27" s="642"/>
      <c r="BV27" s="643"/>
      <c r="BW27" s="643"/>
      <c r="BX27" s="643"/>
      <c r="BY27" s="643"/>
      <c r="BZ27" s="643"/>
      <c r="CA27" s="643"/>
      <c r="CB27" s="643"/>
      <c r="CC27" s="643"/>
      <c r="CD27" s="643"/>
      <c r="CE27" s="644"/>
      <c r="CF27" s="642"/>
      <c r="CG27" s="643"/>
      <c r="CH27" s="643"/>
      <c r="CI27" s="643"/>
      <c r="CJ27" s="643"/>
      <c r="CK27" s="643"/>
      <c r="CL27" s="643"/>
      <c r="CM27" s="643"/>
      <c r="CN27" s="643"/>
      <c r="CO27" s="643"/>
      <c r="CP27" s="643"/>
      <c r="CQ27" s="674"/>
      <c r="CR27" s="643"/>
      <c r="CS27" s="643"/>
      <c r="CT27" s="643"/>
      <c r="CU27" s="643"/>
      <c r="CV27" s="643"/>
      <c r="CW27" s="643"/>
      <c r="CX27" s="643"/>
      <c r="CY27" s="643"/>
      <c r="CZ27" s="643"/>
      <c r="DA27" s="645"/>
    </row>
    <row r="28" spans="1:105" s="459" customFormat="1">
      <c r="A28" s="636" t="s">
        <v>59</v>
      </c>
      <c r="B28" s="637"/>
      <c r="C28" s="637"/>
      <c r="D28" s="637"/>
      <c r="E28" s="637"/>
      <c r="F28" s="637"/>
      <c r="G28" s="637"/>
      <c r="H28" s="637"/>
      <c r="I28" s="637"/>
      <c r="J28" s="672" t="s">
        <v>486</v>
      </c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  <c r="AM28" s="640"/>
      <c r="AN28" s="640"/>
      <c r="AO28" s="640"/>
      <c r="AP28" s="640"/>
      <c r="AQ28" s="640"/>
      <c r="AR28" s="640"/>
      <c r="AS28" s="640"/>
      <c r="AT28" s="640"/>
      <c r="AU28" s="640"/>
      <c r="AV28" s="640"/>
      <c r="AW28" s="640"/>
      <c r="AX28" s="640"/>
      <c r="AY28" s="640"/>
      <c r="AZ28" s="640"/>
      <c r="BA28" s="640"/>
      <c r="BB28" s="640"/>
      <c r="BC28" s="640"/>
      <c r="BD28" s="640"/>
      <c r="BE28" s="640"/>
      <c r="BF28" s="640"/>
      <c r="BG28" s="640"/>
      <c r="BH28" s="640"/>
      <c r="BI28" s="673"/>
      <c r="BJ28" s="643"/>
      <c r="BK28" s="643"/>
      <c r="BL28" s="643"/>
      <c r="BM28" s="643"/>
      <c r="BN28" s="643"/>
      <c r="BO28" s="643"/>
      <c r="BP28" s="643"/>
      <c r="BQ28" s="643"/>
      <c r="BR28" s="643"/>
      <c r="BS28" s="643"/>
      <c r="BT28" s="644"/>
      <c r="BU28" s="642"/>
      <c r="BV28" s="643"/>
      <c r="BW28" s="643"/>
      <c r="BX28" s="643"/>
      <c r="BY28" s="643"/>
      <c r="BZ28" s="643"/>
      <c r="CA28" s="643"/>
      <c r="CB28" s="643"/>
      <c r="CC28" s="643"/>
      <c r="CD28" s="643"/>
      <c r="CE28" s="644"/>
      <c r="CF28" s="642"/>
      <c r="CG28" s="643"/>
      <c r="CH28" s="643"/>
      <c r="CI28" s="643"/>
      <c r="CJ28" s="643"/>
      <c r="CK28" s="643"/>
      <c r="CL28" s="643"/>
      <c r="CM28" s="643"/>
      <c r="CN28" s="643"/>
      <c r="CO28" s="643"/>
      <c r="CP28" s="643"/>
      <c r="CQ28" s="674"/>
      <c r="CR28" s="643"/>
      <c r="CS28" s="643"/>
      <c r="CT28" s="643"/>
      <c r="CU28" s="643"/>
      <c r="CV28" s="643"/>
      <c r="CW28" s="643"/>
      <c r="CX28" s="643"/>
      <c r="CY28" s="643"/>
      <c r="CZ28" s="643"/>
      <c r="DA28" s="645"/>
    </row>
    <row r="29" spans="1:105" s="459" customFormat="1">
      <c r="A29" s="636" t="s">
        <v>239</v>
      </c>
      <c r="B29" s="637"/>
      <c r="C29" s="637"/>
      <c r="D29" s="637"/>
      <c r="E29" s="637"/>
      <c r="F29" s="637"/>
      <c r="G29" s="637"/>
      <c r="H29" s="637"/>
      <c r="I29" s="637"/>
      <c r="J29" s="672" t="s">
        <v>487</v>
      </c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640"/>
      <c r="AW29" s="640"/>
      <c r="AX29" s="640"/>
      <c r="AY29" s="640"/>
      <c r="AZ29" s="640"/>
      <c r="BA29" s="640"/>
      <c r="BB29" s="640"/>
      <c r="BC29" s="640"/>
      <c r="BD29" s="640"/>
      <c r="BE29" s="640"/>
      <c r="BF29" s="640"/>
      <c r="BG29" s="640"/>
      <c r="BH29" s="640"/>
      <c r="BI29" s="673"/>
      <c r="BJ29" s="643"/>
      <c r="BK29" s="643"/>
      <c r="BL29" s="643"/>
      <c r="BM29" s="643"/>
      <c r="BN29" s="643"/>
      <c r="BO29" s="643"/>
      <c r="BP29" s="643"/>
      <c r="BQ29" s="643"/>
      <c r="BR29" s="643"/>
      <c r="BS29" s="643"/>
      <c r="BT29" s="644"/>
      <c r="BU29" s="642"/>
      <c r="BV29" s="643"/>
      <c r="BW29" s="643"/>
      <c r="BX29" s="643"/>
      <c r="BY29" s="643"/>
      <c r="BZ29" s="643"/>
      <c r="CA29" s="643"/>
      <c r="CB29" s="643"/>
      <c r="CC29" s="643"/>
      <c r="CD29" s="643"/>
      <c r="CE29" s="644"/>
      <c r="CF29" s="642"/>
      <c r="CG29" s="643"/>
      <c r="CH29" s="643"/>
      <c r="CI29" s="643"/>
      <c r="CJ29" s="643"/>
      <c r="CK29" s="643"/>
      <c r="CL29" s="643"/>
      <c r="CM29" s="643"/>
      <c r="CN29" s="643"/>
      <c r="CO29" s="643"/>
      <c r="CP29" s="643"/>
      <c r="CQ29" s="674"/>
      <c r="CR29" s="643"/>
      <c r="CS29" s="643"/>
      <c r="CT29" s="643"/>
      <c r="CU29" s="643"/>
      <c r="CV29" s="643"/>
      <c r="CW29" s="643"/>
      <c r="CX29" s="643"/>
      <c r="CY29" s="643"/>
      <c r="CZ29" s="643"/>
      <c r="DA29" s="645"/>
    </row>
    <row r="30" spans="1:105" s="459" customFormat="1">
      <c r="A30" s="636" t="s">
        <v>64</v>
      </c>
      <c r="B30" s="637"/>
      <c r="C30" s="637"/>
      <c r="D30" s="637"/>
      <c r="E30" s="637"/>
      <c r="F30" s="637"/>
      <c r="G30" s="637"/>
      <c r="H30" s="637"/>
      <c r="I30" s="637"/>
      <c r="J30" s="672" t="s">
        <v>488</v>
      </c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  <c r="AM30" s="640"/>
      <c r="AN30" s="640"/>
      <c r="AO30" s="640"/>
      <c r="AP30" s="640"/>
      <c r="AQ30" s="640"/>
      <c r="AR30" s="640"/>
      <c r="AS30" s="640"/>
      <c r="AT30" s="640"/>
      <c r="AU30" s="640"/>
      <c r="AV30" s="640"/>
      <c r="AW30" s="640"/>
      <c r="AX30" s="640"/>
      <c r="AY30" s="640"/>
      <c r="AZ30" s="640"/>
      <c r="BA30" s="640"/>
      <c r="BB30" s="640"/>
      <c r="BC30" s="640"/>
      <c r="BD30" s="640"/>
      <c r="BE30" s="640"/>
      <c r="BF30" s="640"/>
      <c r="BG30" s="640"/>
      <c r="BH30" s="640"/>
      <c r="BI30" s="673"/>
      <c r="BJ30" s="643"/>
      <c r="BK30" s="643"/>
      <c r="BL30" s="643"/>
      <c r="BM30" s="643"/>
      <c r="BN30" s="643"/>
      <c r="BO30" s="643"/>
      <c r="BP30" s="643"/>
      <c r="BQ30" s="643"/>
      <c r="BR30" s="643"/>
      <c r="BS30" s="643"/>
      <c r="BT30" s="644"/>
      <c r="BU30" s="642"/>
      <c r="BV30" s="643"/>
      <c r="BW30" s="643"/>
      <c r="BX30" s="643"/>
      <c r="BY30" s="643"/>
      <c r="BZ30" s="643"/>
      <c r="CA30" s="643"/>
      <c r="CB30" s="643"/>
      <c r="CC30" s="643"/>
      <c r="CD30" s="643"/>
      <c r="CE30" s="644"/>
      <c r="CF30" s="642"/>
      <c r="CG30" s="643"/>
      <c r="CH30" s="643"/>
      <c r="CI30" s="643"/>
      <c r="CJ30" s="643"/>
      <c r="CK30" s="643"/>
      <c r="CL30" s="643"/>
      <c r="CM30" s="643"/>
      <c r="CN30" s="643"/>
      <c r="CO30" s="643"/>
      <c r="CP30" s="643"/>
      <c r="CQ30" s="674"/>
      <c r="CR30" s="643"/>
      <c r="CS30" s="643"/>
      <c r="CT30" s="643"/>
      <c r="CU30" s="643"/>
      <c r="CV30" s="643"/>
      <c r="CW30" s="643"/>
      <c r="CX30" s="643"/>
      <c r="CY30" s="643"/>
      <c r="CZ30" s="643"/>
      <c r="DA30" s="645"/>
    </row>
    <row r="31" spans="1:105" s="459" customFormat="1">
      <c r="A31" s="636" t="s">
        <v>66</v>
      </c>
      <c r="B31" s="637"/>
      <c r="C31" s="637"/>
      <c r="D31" s="637"/>
      <c r="E31" s="637"/>
      <c r="F31" s="637"/>
      <c r="G31" s="637"/>
      <c r="H31" s="637"/>
      <c r="I31" s="637"/>
      <c r="J31" s="672" t="s">
        <v>489</v>
      </c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0"/>
      <c r="BF31" s="640"/>
      <c r="BG31" s="640"/>
      <c r="BH31" s="640"/>
      <c r="BI31" s="673"/>
      <c r="BJ31" s="643"/>
      <c r="BK31" s="643"/>
      <c r="BL31" s="643"/>
      <c r="BM31" s="643"/>
      <c r="BN31" s="643"/>
      <c r="BO31" s="643"/>
      <c r="BP31" s="643"/>
      <c r="BQ31" s="643"/>
      <c r="BR31" s="643"/>
      <c r="BS31" s="643"/>
      <c r="BT31" s="644"/>
      <c r="BU31" s="642"/>
      <c r="BV31" s="643"/>
      <c r="BW31" s="643"/>
      <c r="BX31" s="643"/>
      <c r="BY31" s="643"/>
      <c r="BZ31" s="643"/>
      <c r="CA31" s="643"/>
      <c r="CB31" s="643"/>
      <c r="CC31" s="643"/>
      <c r="CD31" s="643"/>
      <c r="CE31" s="644"/>
      <c r="CF31" s="642"/>
      <c r="CG31" s="643"/>
      <c r="CH31" s="643"/>
      <c r="CI31" s="643"/>
      <c r="CJ31" s="643"/>
      <c r="CK31" s="643"/>
      <c r="CL31" s="643"/>
      <c r="CM31" s="643"/>
      <c r="CN31" s="643"/>
      <c r="CO31" s="643"/>
      <c r="CP31" s="643"/>
      <c r="CQ31" s="674"/>
      <c r="CR31" s="643"/>
      <c r="CS31" s="643"/>
      <c r="CT31" s="643"/>
      <c r="CU31" s="643"/>
      <c r="CV31" s="643"/>
      <c r="CW31" s="643"/>
      <c r="CX31" s="643"/>
      <c r="CY31" s="643"/>
      <c r="CZ31" s="643"/>
      <c r="DA31" s="645"/>
    </row>
    <row r="32" spans="1:105" s="459" customFormat="1">
      <c r="A32" s="636" t="s">
        <v>134</v>
      </c>
      <c r="B32" s="637"/>
      <c r="C32" s="637"/>
      <c r="D32" s="637"/>
      <c r="E32" s="637"/>
      <c r="F32" s="637"/>
      <c r="G32" s="637"/>
      <c r="H32" s="637"/>
      <c r="I32" s="637"/>
      <c r="J32" s="672" t="s">
        <v>490</v>
      </c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/>
      <c r="AP32" s="640"/>
      <c r="AQ32" s="640"/>
      <c r="AR32" s="640"/>
      <c r="AS32" s="640"/>
      <c r="AT32" s="640"/>
      <c r="AU32" s="640"/>
      <c r="AV32" s="640"/>
      <c r="AW32" s="640"/>
      <c r="AX32" s="640"/>
      <c r="AY32" s="640"/>
      <c r="AZ32" s="640"/>
      <c r="BA32" s="640"/>
      <c r="BB32" s="640"/>
      <c r="BC32" s="640"/>
      <c r="BD32" s="640"/>
      <c r="BE32" s="640"/>
      <c r="BF32" s="640"/>
      <c r="BG32" s="640"/>
      <c r="BH32" s="640"/>
      <c r="BI32" s="673"/>
      <c r="BJ32" s="643"/>
      <c r="BK32" s="643"/>
      <c r="BL32" s="643"/>
      <c r="BM32" s="643"/>
      <c r="BN32" s="643"/>
      <c r="BO32" s="643"/>
      <c r="BP32" s="643"/>
      <c r="BQ32" s="643"/>
      <c r="BR32" s="643"/>
      <c r="BS32" s="643"/>
      <c r="BT32" s="644"/>
      <c r="BU32" s="642"/>
      <c r="BV32" s="643"/>
      <c r="BW32" s="643"/>
      <c r="BX32" s="643"/>
      <c r="BY32" s="643"/>
      <c r="BZ32" s="643"/>
      <c r="CA32" s="643"/>
      <c r="CB32" s="643"/>
      <c r="CC32" s="643"/>
      <c r="CD32" s="643"/>
      <c r="CE32" s="644"/>
      <c r="CF32" s="642"/>
      <c r="CG32" s="643"/>
      <c r="CH32" s="643"/>
      <c r="CI32" s="643"/>
      <c r="CJ32" s="643"/>
      <c r="CK32" s="643"/>
      <c r="CL32" s="643"/>
      <c r="CM32" s="643"/>
      <c r="CN32" s="643"/>
      <c r="CO32" s="643"/>
      <c r="CP32" s="643"/>
      <c r="CQ32" s="674"/>
      <c r="CR32" s="643"/>
      <c r="CS32" s="643"/>
      <c r="CT32" s="643"/>
      <c r="CU32" s="643"/>
      <c r="CV32" s="643"/>
      <c r="CW32" s="643"/>
      <c r="CX32" s="643"/>
      <c r="CY32" s="643"/>
      <c r="CZ32" s="643"/>
      <c r="DA32" s="645"/>
    </row>
    <row r="33" spans="1:105" s="459" customFormat="1">
      <c r="A33" s="636" t="s">
        <v>135</v>
      </c>
      <c r="B33" s="637"/>
      <c r="C33" s="637"/>
      <c r="D33" s="637"/>
      <c r="E33" s="637"/>
      <c r="F33" s="637"/>
      <c r="G33" s="637"/>
      <c r="H33" s="637"/>
      <c r="I33" s="637"/>
      <c r="J33" s="672" t="s">
        <v>491</v>
      </c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40"/>
      <c r="AZ33" s="640"/>
      <c r="BA33" s="640"/>
      <c r="BB33" s="640"/>
      <c r="BC33" s="640"/>
      <c r="BD33" s="640"/>
      <c r="BE33" s="640"/>
      <c r="BF33" s="640"/>
      <c r="BG33" s="640"/>
      <c r="BH33" s="640"/>
      <c r="BI33" s="673"/>
      <c r="BJ33" s="643"/>
      <c r="BK33" s="643"/>
      <c r="BL33" s="643"/>
      <c r="BM33" s="643"/>
      <c r="BN33" s="643"/>
      <c r="BO33" s="643"/>
      <c r="BP33" s="643"/>
      <c r="BQ33" s="643"/>
      <c r="BR33" s="643"/>
      <c r="BS33" s="643"/>
      <c r="BT33" s="644"/>
      <c r="BU33" s="642"/>
      <c r="BV33" s="643"/>
      <c r="BW33" s="643"/>
      <c r="BX33" s="643"/>
      <c r="BY33" s="643"/>
      <c r="BZ33" s="643"/>
      <c r="CA33" s="643"/>
      <c r="CB33" s="643"/>
      <c r="CC33" s="643"/>
      <c r="CD33" s="643"/>
      <c r="CE33" s="644"/>
      <c r="CF33" s="642"/>
      <c r="CG33" s="643"/>
      <c r="CH33" s="643"/>
      <c r="CI33" s="643"/>
      <c r="CJ33" s="643"/>
      <c r="CK33" s="643"/>
      <c r="CL33" s="643"/>
      <c r="CM33" s="643"/>
      <c r="CN33" s="643"/>
      <c r="CO33" s="643"/>
      <c r="CP33" s="643"/>
      <c r="CQ33" s="674"/>
      <c r="CR33" s="643"/>
      <c r="CS33" s="643"/>
      <c r="CT33" s="643"/>
      <c r="CU33" s="643"/>
      <c r="CV33" s="643"/>
      <c r="CW33" s="643"/>
      <c r="CX33" s="643"/>
      <c r="CY33" s="643"/>
      <c r="CZ33" s="643"/>
      <c r="DA33" s="645"/>
    </row>
    <row r="34" spans="1:105" s="459" customFormat="1">
      <c r="A34" s="636" t="s">
        <v>136</v>
      </c>
      <c r="B34" s="637"/>
      <c r="C34" s="637"/>
      <c r="D34" s="637"/>
      <c r="E34" s="637"/>
      <c r="F34" s="637"/>
      <c r="G34" s="637"/>
      <c r="H34" s="637"/>
      <c r="I34" s="637"/>
      <c r="J34" s="672" t="s">
        <v>492</v>
      </c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B34" s="640"/>
      <c r="BC34" s="640"/>
      <c r="BD34" s="640"/>
      <c r="BE34" s="640"/>
      <c r="BF34" s="640"/>
      <c r="BG34" s="640"/>
      <c r="BH34" s="640"/>
      <c r="BI34" s="673"/>
      <c r="BJ34" s="643"/>
      <c r="BK34" s="643"/>
      <c r="BL34" s="643"/>
      <c r="BM34" s="643"/>
      <c r="BN34" s="643"/>
      <c r="BO34" s="643"/>
      <c r="BP34" s="643"/>
      <c r="BQ34" s="643"/>
      <c r="BR34" s="643"/>
      <c r="BS34" s="643"/>
      <c r="BT34" s="644"/>
      <c r="BU34" s="642"/>
      <c r="BV34" s="643"/>
      <c r="BW34" s="643"/>
      <c r="BX34" s="643"/>
      <c r="BY34" s="643"/>
      <c r="BZ34" s="643"/>
      <c r="CA34" s="643"/>
      <c r="CB34" s="643"/>
      <c r="CC34" s="643"/>
      <c r="CD34" s="643"/>
      <c r="CE34" s="644"/>
      <c r="CF34" s="642"/>
      <c r="CG34" s="643"/>
      <c r="CH34" s="643"/>
      <c r="CI34" s="643"/>
      <c r="CJ34" s="643"/>
      <c r="CK34" s="643"/>
      <c r="CL34" s="643"/>
      <c r="CM34" s="643"/>
      <c r="CN34" s="643"/>
      <c r="CO34" s="643"/>
      <c r="CP34" s="643"/>
      <c r="CQ34" s="674"/>
      <c r="CR34" s="643"/>
      <c r="CS34" s="643"/>
      <c r="CT34" s="643"/>
      <c r="CU34" s="643"/>
      <c r="CV34" s="643"/>
      <c r="CW34" s="643"/>
      <c r="CX34" s="643"/>
      <c r="CY34" s="643"/>
      <c r="CZ34" s="643"/>
      <c r="DA34" s="645"/>
    </row>
    <row r="35" spans="1:105" s="459" customFormat="1">
      <c r="A35" s="636" t="s">
        <v>137</v>
      </c>
      <c r="B35" s="637"/>
      <c r="C35" s="637"/>
      <c r="D35" s="637"/>
      <c r="E35" s="637"/>
      <c r="F35" s="637"/>
      <c r="G35" s="637"/>
      <c r="H35" s="637"/>
      <c r="I35" s="637"/>
      <c r="J35" s="672" t="s">
        <v>493</v>
      </c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  <c r="BD35" s="640"/>
      <c r="BE35" s="640"/>
      <c r="BF35" s="640"/>
      <c r="BG35" s="640"/>
      <c r="BH35" s="640"/>
      <c r="BI35" s="673"/>
      <c r="BJ35" s="643"/>
      <c r="BK35" s="643"/>
      <c r="BL35" s="643"/>
      <c r="BM35" s="643"/>
      <c r="BN35" s="643"/>
      <c r="BO35" s="643"/>
      <c r="BP35" s="643"/>
      <c r="BQ35" s="643"/>
      <c r="BR35" s="643"/>
      <c r="BS35" s="643"/>
      <c r="BT35" s="644"/>
      <c r="BU35" s="642"/>
      <c r="BV35" s="643"/>
      <c r="BW35" s="643"/>
      <c r="BX35" s="643"/>
      <c r="BY35" s="643"/>
      <c r="BZ35" s="643"/>
      <c r="CA35" s="643"/>
      <c r="CB35" s="643"/>
      <c r="CC35" s="643"/>
      <c r="CD35" s="643"/>
      <c r="CE35" s="644"/>
      <c r="CF35" s="642"/>
      <c r="CG35" s="643"/>
      <c r="CH35" s="643"/>
      <c r="CI35" s="643"/>
      <c r="CJ35" s="643"/>
      <c r="CK35" s="643"/>
      <c r="CL35" s="643"/>
      <c r="CM35" s="643"/>
      <c r="CN35" s="643"/>
      <c r="CO35" s="643"/>
      <c r="CP35" s="643"/>
      <c r="CQ35" s="674"/>
      <c r="CR35" s="643"/>
      <c r="CS35" s="643"/>
      <c r="CT35" s="643"/>
      <c r="CU35" s="643"/>
      <c r="CV35" s="643"/>
      <c r="CW35" s="643"/>
      <c r="CX35" s="643"/>
      <c r="CY35" s="643"/>
      <c r="CZ35" s="643"/>
      <c r="DA35" s="645"/>
    </row>
    <row r="36" spans="1:105" s="459" customFormat="1" ht="13.5" thickBot="1">
      <c r="A36" s="655" t="s">
        <v>138</v>
      </c>
      <c r="B36" s="656"/>
      <c r="C36" s="656"/>
      <c r="D36" s="656"/>
      <c r="E36" s="656"/>
      <c r="F36" s="656"/>
      <c r="G36" s="656"/>
      <c r="H36" s="656"/>
      <c r="I36" s="656"/>
      <c r="J36" s="668" t="s">
        <v>494</v>
      </c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69"/>
      <c r="W36" s="669"/>
      <c r="X36" s="669"/>
      <c r="Y36" s="669"/>
      <c r="Z36" s="669"/>
      <c r="AA36" s="669"/>
      <c r="AB36" s="669"/>
      <c r="AC36" s="669"/>
      <c r="AD36" s="669"/>
      <c r="AE36" s="669"/>
      <c r="AF36" s="669"/>
      <c r="AG36" s="669"/>
      <c r="AH36" s="669"/>
      <c r="AI36" s="669"/>
      <c r="AJ36" s="669"/>
      <c r="AK36" s="669"/>
      <c r="AL36" s="669"/>
      <c r="AM36" s="669"/>
      <c r="AN36" s="669"/>
      <c r="AO36" s="669"/>
      <c r="AP36" s="669"/>
      <c r="AQ36" s="669"/>
      <c r="AR36" s="669"/>
      <c r="AS36" s="669"/>
      <c r="AT36" s="669"/>
      <c r="AU36" s="669"/>
      <c r="AV36" s="669"/>
      <c r="AW36" s="669"/>
      <c r="AX36" s="669"/>
      <c r="AY36" s="669"/>
      <c r="AZ36" s="669"/>
      <c r="BA36" s="669"/>
      <c r="BB36" s="669"/>
      <c r="BC36" s="669"/>
      <c r="BD36" s="669"/>
      <c r="BE36" s="669"/>
      <c r="BF36" s="669"/>
      <c r="BG36" s="669"/>
      <c r="BH36" s="669"/>
      <c r="BI36" s="670"/>
      <c r="BJ36" s="662"/>
      <c r="BK36" s="662"/>
      <c r="BL36" s="662"/>
      <c r="BM36" s="662"/>
      <c r="BN36" s="662"/>
      <c r="BO36" s="662"/>
      <c r="BP36" s="662"/>
      <c r="BQ36" s="662"/>
      <c r="BR36" s="662"/>
      <c r="BS36" s="662"/>
      <c r="BT36" s="663"/>
      <c r="BU36" s="661"/>
      <c r="BV36" s="662"/>
      <c r="BW36" s="662"/>
      <c r="BX36" s="662"/>
      <c r="BY36" s="662"/>
      <c r="BZ36" s="662"/>
      <c r="CA36" s="662"/>
      <c r="CB36" s="662"/>
      <c r="CC36" s="662"/>
      <c r="CD36" s="662"/>
      <c r="CE36" s="663"/>
      <c r="CF36" s="661"/>
      <c r="CG36" s="662"/>
      <c r="CH36" s="662"/>
      <c r="CI36" s="662"/>
      <c r="CJ36" s="662"/>
      <c r="CK36" s="662"/>
      <c r="CL36" s="662"/>
      <c r="CM36" s="662"/>
      <c r="CN36" s="662"/>
      <c r="CO36" s="662"/>
      <c r="CP36" s="662"/>
      <c r="CQ36" s="671"/>
      <c r="CR36" s="662"/>
      <c r="CS36" s="662"/>
      <c r="CT36" s="662"/>
      <c r="CU36" s="662"/>
      <c r="CV36" s="662"/>
      <c r="CW36" s="662"/>
      <c r="CX36" s="662"/>
      <c r="CY36" s="662"/>
      <c r="CZ36" s="662"/>
      <c r="DA36" s="664"/>
    </row>
    <row r="37" spans="1:105" s="460" customFormat="1">
      <c r="A37" s="646"/>
      <c r="B37" s="647"/>
      <c r="C37" s="647"/>
      <c r="D37" s="647"/>
      <c r="E37" s="647"/>
      <c r="F37" s="647"/>
      <c r="G37" s="647"/>
      <c r="H37" s="647"/>
      <c r="I37" s="648"/>
      <c r="J37" s="649" t="s">
        <v>495</v>
      </c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650"/>
      <c r="AA37" s="650"/>
      <c r="AB37" s="650"/>
      <c r="AC37" s="650"/>
      <c r="AD37" s="650"/>
      <c r="AE37" s="650"/>
      <c r="AF37" s="650"/>
      <c r="AG37" s="650"/>
      <c r="AH37" s="650"/>
      <c r="AI37" s="650"/>
      <c r="AJ37" s="650"/>
      <c r="AK37" s="650"/>
      <c r="AL37" s="650"/>
      <c r="AM37" s="650"/>
      <c r="AN37" s="650"/>
      <c r="AO37" s="650"/>
      <c r="AP37" s="650"/>
      <c r="AQ37" s="650"/>
      <c r="AR37" s="650"/>
      <c r="AS37" s="650"/>
      <c r="AT37" s="650"/>
      <c r="AU37" s="650"/>
      <c r="AV37" s="650"/>
      <c r="AW37" s="650"/>
      <c r="AX37" s="650"/>
      <c r="AY37" s="650"/>
      <c r="AZ37" s="650"/>
      <c r="BA37" s="650"/>
      <c r="BB37" s="650"/>
      <c r="BC37" s="650"/>
      <c r="BD37" s="650"/>
      <c r="BE37" s="650"/>
      <c r="BF37" s="650"/>
      <c r="BG37" s="650"/>
      <c r="BH37" s="650"/>
      <c r="BI37" s="651"/>
      <c r="BJ37" s="652">
        <f>BJ13+BJ29</f>
        <v>59.009631999999996</v>
      </c>
      <c r="BK37" s="653"/>
      <c r="BL37" s="653"/>
      <c r="BM37" s="653"/>
      <c r="BN37" s="653"/>
      <c r="BO37" s="653"/>
      <c r="BP37" s="653"/>
      <c r="BQ37" s="653"/>
      <c r="BR37" s="653"/>
      <c r="BS37" s="653"/>
      <c r="BT37" s="654"/>
      <c r="BU37" s="652">
        <f>BU13+BU29</f>
        <v>57.086999999999989</v>
      </c>
      <c r="BV37" s="653"/>
      <c r="BW37" s="653"/>
      <c r="BX37" s="653"/>
      <c r="BY37" s="653"/>
      <c r="BZ37" s="653"/>
      <c r="CA37" s="653"/>
      <c r="CB37" s="653"/>
      <c r="CC37" s="653"/>
      <c r="CD37" s="653"/>
      <c r="CE37" s="654"/>
      <c r="CF37" s="652">
        <f>CF13+CF29</f>
        <v>79.564999999999998</v>
      </c>
      <c r="CG37" s="653"/>
      <c r="CH37" s="653"/>
      <c r="CI37" s="653"/>
      <c r="CJ37" s="653"/>
      <c r="CK37" s="653"/>
      <c r="CL37" s="653"/>
      <c r="CM37" s="653"/>
      <c r="CN37" s="653"/>
      <c r="CO37" s="653"/>
      <c r="CP37" s="654"/>
      <c r="CQ37" s="652">
        <f>CQ13+CQ29</f>
        <v>195.661632</v>
      </c>
      <c r="CR37" s="653"/>
      <c r="CS37" s="653"/>
      <c r="CT37" s="653"/>
      <c r="CU37" s="653"/>
      <c r="CV37" s="653"/>
      <c r="CW37" s="653"/>
      <c r="CX37" s="653"/>
      <c r="CY37" s="653"/>
      <c r="CZ37" s="653"/>
      <c r="DA37" s="654"/>
    </row>
    <row r="38" spans="1:105" s="459" customFormat="1">
      <c r="A38" s="636"/>
      <c r="B38" s="637"/>
      <c r="C38" s="637"/>
      <c r="D38" s="637"/>
      <c r="E38" s="637"/>
      <c r="F38" s="637"/>
      <c r="G38" s="637"/>
      <c r="H38" s="637"/>
      <c r="I38" s="638"/>
      <c r="J38" s="639" t="s">
        <v>496</v>
      </c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  <c r="AM38" s="640"/>
      <c r="AN38" s="640"/>
      <c r="AO38" s="640"/>
      <c r="AP38" s="640"/>
      <c r="AQ38" s="640"/>
      <c r="AR38" s="640"/>
      <c r="AS38" s="640"/>
      <c r="AT38" s="640"/>
      <c r="AU38" s="640"/>
      <c r="AV38" s="640"/>
      <c r="AW38" s="640"/>
      <c r="AX38" s="640"/>
      <c r="AY38" s="640"/>
      <c r="AZ38" s="640"/>
      <c r="BA38" s="640"/>
      <c r="BB38" s="640"/>
      <c r="BC38" s="640"/>
      <c r="BD38" s="640"/>
      <c r="BE38" s="640"/>
      <c r="BF38" s="640"/>
      <c r="BG38" s="640"/>
      <c r="BH38" s="640"/>
      <c r="BI38" s="641"/>
      <c r="BJ38" s="642"/>
      <c r="BK38" s="643"/>
      <c r="BL38" s="643"/>
      <c r="BM38" s="643"/>
      <c r="BN38" s="643"/>
      <c r="BO38" s="643"/>
      <c r="BP38" s="643"/>
      <c r="BQ38" s="643"/>
      <c r="BR38" s="643"/>
      <c r="BS38" s="643"/>
      <c r="BT38" s="644"/>
      <c r="BU38" s="642"/>
      <c r="BV38" s="643"/>
      <c r="BW38" s="643"/>
      <c r="BX38" s="643"/>
      <c r="BY38" s="643"/>
      <c r="BZ38" s="643"/>
      <c r="CA38" s="643"/>
      <c r="CB38" s="643"/>
      <c r="CC38" s="643"/>
      <c r="CD38" s="643"/>
      <c r="CE38" s="644"/>
      <c r="CF38" s="642"/>
      <c r="CG38" s="643"/>
      <c r="CH38" s="643"/>
      <c r="CI38" s="643"/>
      <c r="CJ38" s="643"/>
      <c r="CK38" s="643"/>
      <c r="CL38" s="643"/>
      <c r="CM38" s="643"/>
      <c r="CN38" s="643"/>
      <c r="CO38" s="643"/>
      <c r="CP38" s="644"/>
      <c r="CQ38" s="642"/>
      <c r="CR38" s="643"/>
      <c r="CS38" s="643"/>
      <c r="CT38" s="643"/>
      <c r="CU38" s="643"/>
      <c r="CV38" s="643"/>
      <c r="CW38" s="643"/>
      <c r="CX38" s="643"/>
      <c r="CY38" s="643"/>
      <c r="CZ38" s="643"/>
      <c r="DA38" s="645"/>
    </row>
    <row r="39" spans="1:105" s="459" customFormat="1">
      <c r="A39" s="636"/>
      <c r="B39" s="637"/>
      <c r="C39" s="637"/>
      <c r="D39" s="637"/>
      <c r="E39" s="637"/>
      <c r="F39" s="637"/>
      <c r="G39" s="637"/>
      <c r="H39" s="637"/>
      <c r="I39" s="638"/>
      <c r="J39" s="665" t="s">
        <v>497</v>
      </c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6"/>
      <c r="AG39" s="666"/>
      <c r="AH39" s="666"/>
      <c r="AI39" s="666"/>
      <c r="AJ39" s="666"/>
      <c r="AK39" s="666"/>
      <c r="AL39" s="666"/>
      <c r="AM39" s="666"/>
      <c r="AN39" s="666"/>
      <c r="AO39" s="666"/>
      <c r="AP39" s="666"/>
      <c r="AQ39" s="666"/>
      <c r="AR39" s="666"/>
      <c r="AS39" s="666"/>
      <c r="AT39" s="666"/>
      <c r="AU39" s="666"/>
      <c r="AV39" s="666"/>
      <c r="AW39" s="666"/>
      <c r="AX39" s="666"/>
      <c r="AY39" s="666"/>
      <c r="AZ39" s="666"/>
      <c r="BA39" s="666"/>
      <c r="BB39" s="666"/>
      <c r="BC39" s="666"/>
      <c r="BD39" s="666"/>
      <c r="BE39" s="666"/>
      <c r="BF39" s="666"/>
      <c r="BG39" s="666"/>
      <c r="BH39" s="666"/>
      <c r="BI39" s="667"/>
      <c r="BJ39" s="642"/>
      <c r="BK39" s="643"/>
      <c r="BL39" s="643"/>
      <c r="BM39" s="643"/>
      <c r="BN39" s="643"/>
      <c r="BO39" s="643"/>
      <c r="BP39" s="643"/>
      <c r="BQ39" s="643"/>
      <c r="BR39" s="643"/>
      <c r="BS39" s="643"/>
      <c r="BT39" s="644"/>
      <c r="BU39" s="642"/>
      <c r="BV39" s="643"/>
      <c r="BW39" s="643"/>
      <c r="BX39" s="643"/>
      <c r="BY39" s="643"/>
      <c r="BZ39" s="643"/>
      <c r="CA39" s="643"/>
      <c r="CB39" s="643"/>
      <c r="CC39" s="643"/>
      <c r="CD39" s="643"/>
      <c r="CE39" s="644"/>
      <c r="CF39" s="642"/>
      <c r="CG39" s="643"/>
      <c r="CH39" s="643"/>
      <c r="CI39" s="643"/>
      <c r="CJ39" s="643"/>
      <c r="CK39" s="643"/>
      <c r="CL39" s="643"/>
      <c r="CM39" s="643"/>
      <c r="CN39" s="643"/>
      <c r="CO39" s="643"/>
      <c r="CP39" s="644"/>
      <c r="CQ39" s="642"/>
      <c r="CR39" s="643"/>
      <c r="CS39" s="643"/>
      <c r="CT39" s="643"/>
      <c r="CU39" s="643"/>
      <c r="CV39" s="643"/>
      <c r="CW39" s="643"/>
      <c r="CX39" s="643"/>
      <c r="CY39" s="643"/>
      <c r="CZ39" s="643"/>
      <c r="DA39" s="645"/>
    </row>
    <row r="40" spans="1:105" s="459" customFormat="1" ht="13.5" thickBot="1">
      <c r="A40" s="655"/>
      <c r="B40" s="656"/>
      <c r="C40" s="656"/>
      <c r="D40" s="656"/>
      <c r="E40" s="656"/>
      <c r="F40" s="656"/>
      <c r="G40" s="656"/>
      <c r="H40" s="656"/>
      <c r="I40" s="657"/>
      <c r="J40" s="658" t="s">
        <v>498</v>
      </c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659"/>
      <c r="AI40" s="659"/>
      <c r="AJ40" s="659"/>
      <c r="AK40" s="659"/>
      <c r="AL40" s="659"/>
      <c r="AM40" s="659"/>
      <c r="AN40" s="659"/>
      <c r="AO40" s="659"/>
      <c r="AP40" s="659"/>
      <c r="AQ40" s="659"/>
      <c r="AR40" s="659"/>
      <c r="AS40" s="659"/>
      <c r="AT40" s="659"/>
      <c r="AU40" s="659"/>
      <c r="AV40" s="659"/>
      <c r="AW40" s="659"/>
      <c r="AX40" s="659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60"/>
      <c r="BJ40" s="661"/>
      <c r="BK40" s="662"/>
      <c r="BL40" s="662"/>
      <c r="BM40" s="662"/>
      <c r="BN40" s="662"/>
      <c r="BO40" s="662"/>
      <c r="BP40" s="662"/>
      <c r="BQ40" s="662"/>
      <c r="BR40" s="662"/>
      <c r="BS40" s="662"/>
      <c r="BT40" s="663"/>
      <c r="BU40" s="661"/>
      <c r="BV40" s="662"/>
      <c r="BW40" s="662"/>
      <c r="BX40" s="662"/>
      <c r="BY40" s="662"/>
      <c r="BZ40" s="662"/>
      <c r="CA40" s="662"/>
      <c r="CB40" s="662"/>
      <c r="CC40" s="662"/>
      <c r="CD40" s="662"/>
      <c r="CE40" s="663"/>
      <c r="CF40" s="661"/>
      <c r="CG40" s="662"/>
      <c r="CH40" s="662"/>
      <c r="CI40" s="662"/>
      <c r="CJ40" s="662"/>
      <c r="CK40" s="662"/>
      <c r="CL40" s="662"/>
      <c r="CM40" s="662"/>
      <c r="CN40" s="662"/>
      <c r="CO40" s="662"/>
      <c r="CP40" s="663"/>
      <c r="CQ40" s="661"/>
      <c r="CR40" s="662"/>
      <c r="CS40" s="662"/>
      <c r="CT40" s="662"/>
      <c r="CU40" s="662"/>
      <c r="CV40" s="662"/>
      <c r="CW40" s="662"/>
      <c r="CX40" s="662"/>
      <c r="CY40" s="662"/>
      <c r="CZ40" s="662"/>
      <c r="DA40" s="664"/>
    </row>
    <row r="41" spans="1:105" s="461" customFormat="1" ht="11.25">
      <c r="G41" s="462" t="s">
        <v>499</v>
      </c>
      <c r="H41" s="461" t="s">
        <v>500</v>
      </c>
    </row>
    <row r="42" spans="1:105" s="461" customFormat="1" ht="11.25">
      <c r="F42" s="462"/>
      <c r="G42" s="462" t="s">
        <v>501</v>
      </c>
      <c r="H42" s="461" t="s">
        <v>502</v>
      </c>
    </row>
  </sheetData>
  <mergeCells count="186">
    <mergeCell ref="BU12:CE12"/>
    <mergeCell ref="CF12:CP12"/>
    <mergeCell ref="CQ12:DA12"/>
    <mergeCell ref="BT7:DA7"/>
    <mergeCell ref="BT6:DA6"/>
    <mergeCell ref="BT5:DA5"/>
    <mergeCell ref="A15:I15"/>
    <mergeCell ref="J15:BI15"/>
    <mergeCell ref="BJ15:BT15"/>
    <mergeCell ref="BU15:CE15"/>
    <mergeCell ref="CF15:CP15"/>
    <mergeCell ref="CQ15:DA15"/>
    <mergeCell ref="A14:I14"/>
    <mergeCell ref="J14:BI14"/>
    <mergeCell ref="BJ14:BT14"/>
    <mergeCell ref="BU14:CE14"/>
    <mergeCell ref="CF14:CP14"/>
    <mergeCell ref="CQ14:DA14"/>
    <mergeCell ref="A17:I17"/>
    <mergeCell ref="J17:BI17"/>
    <mergeCell ref="BJ17:BT17"/>
    <mergeCell ref="BU17:CE17"/>
    <mergeCell ref="CF17:CP17"/>
    <mergeCell ref="CQ17:DA17"/>
    <mergeCell ref="CC1:DA1"/>
    <mergeCell ref="A3:DA3"/>
    <mergeCell ref="BZ8:DA8"/>
    <mergeCell ref="BY9:BZ9"/>
    <mergeCell ref="CA9:CC9"/>
    <mergeCell ref="CD9:CE9"/>
    <mergeCell ref="CF9:CP9"/>
    <mergeCell ref="CQ9:CS9"/>
    <mergeCell ref="A13:I13"/>
    <mergeCell ref="J13:BI13"/>
    <mergeCell ref="BJ13:BT13"/>
    <mergeCell ref="BU13:CE13"/>
    <mergeCell ref="CF13:CP13"/>
    <mergeCell ref="CQ13:DA13"/>
    <mergeCell ref="CT9:CV9"/>
    <mergeCell ref="A12:I12"/>
    <mergeCell ref="J12:BI12"/>
    <mergeCell ref="BJ12:BT12"/>
    <mergeCell ref="A16:I16"/>
    <mergeCell ref="J16:BI16"/>
    <mergeCell ref="BJ16:BT16"/>
    <mergeCell ref="BU16:CE16"/>
    <mergeCell ref="CF16:CP16"/>
    <mergeCell ref="CQ16:DA16"/>
    <mergeCell ref="A20:I20"/>
    <mergeCell ref="J20:BI20"/>
    <mergeCell ref="BJ20:BT20"/>
    <mergeCell ref="BU20:CE20"/>
    <mergeCell ref="CF20:CP20"/>
    <mergeCell ref="CQ20:DA20"/>
    <mergeCell ref="A19:I19"/>
    <mergeCell ref="J19:BI19"/>
    <mergeCell ref="BJ19:BT19"/>
    <mergeCell ref="BU19:CE19"/>
    <mergeCell ref="CF19:CP19"/>
    <mergeCell ref="CQ19:DA19"/>
    <mergeCell ref="A18:I18"/>
    <mergeCell ref="J18:BI18"/>
    <mergeCell ref="BJ18:BT18"/>
    <mergeCell ref="BU18:CE18"/>
    <mergeCell ref="CF18:CP18"/>
    <mergeCell ref="CQ18:DA18"/>
    <mergeCell ref="A22:I22"/>
    <mergeCell ref="J22:BI22"/>
    <mergeCell ref="BJ22:BT22"/>
    <mergeCell ref="BU22:CE22"/>
    <mergeCell ref="CF22:CP22"/>
    <mergeCell ref="CQ22:DA22"/>
    <mergeCell ref="A21:I21"/>
    <mergeCell ref="J21:BI21"/>
    <mergeCell ref="BJ21:BT21"/>
    <mergeCell ref="BU21:CE21"/>
    <mergeCell ref="CF21:CP21"/>
    <mergeCell ref="CQ21:DA21"/>
    <mergeCell ref="A24:I24"/>
    <mergeCell ref="J24:BI24"/>
    <mergeCell ref="BJ24:BT24"/>
    <mergeCell ref="BU24:CE24"/>
    <mergeCell ref="CF24:CP24"/>
    <mergeCell ref="CQ24:DA24"/>
    <mergeCell ref="A23:I23"/>
    <mergeCell ref="J23:BI23"/>
    <mergeCell ref="BJ23:BT23"/>
    <mergeCell ref="BU23:CE23"/>
    <mergeCell ref="CF23:CP23"/>
    <mergeCell ref="CQ23:DA23"/>
    <mergeCell ref="A26:I26"/>
    <mergeCell ref="J26:BI26"/>
    <mergeCell ref="BJ26:BT26"/>
    <mergeCell ref="BU26:CE26"/>
    <mergeCell ref="CF26:CP26"/>
    <mergeCell ref="CQ26:DA26"/>
    <mergeCell ref="A25:I25"/>
    <mergeCell ref="J25:BI25"/>
    <mergeCell ref="BJ25:BT25"/>
    <mergeCell ref="BU25:CE25"/>
    <mergeCell ref="CF25:CP25"/>
    <mergeCell ref="CQ25:DA25"/>
    <mergeCell ref="A28:I28"/>
    <mergeCell ref="J28:BI28"/>
    <mergeCell ref="BJ28:BT28"/>
    <mergeCell ref="BU28:CE28"/>
    <mergeCell ref="CF28:CP28"/>
    <mergeCell ref="CQ28:DA28"/>
    <mergeCell ref="A27:I27"/>
    <mergeCell ref="J27:BI27"/>
    <mergeCell ref="BJ27:BT27"/>
    <mergeCell ref="BU27:CE27"/>
    <mergeCell ref="CF27:CP27"/>
    <mergeCell ref="CQ27:DA27"/>
    <mergeCell ref="A30:I30"/>
    <mergeCell ref="J30:BI30"/>
    <mergeCell ref="BJ30:BT30"/>
    <mergeCell ref="BU30:CE30"/>
    <mergeCell ref="CF30:CP30"/>
    <mergeCell ref="CQ30:DA30"/>
    <mergeCell ref="A29:I29"/>
    <mergeCell ref="J29:BI29"/>
    <mergeCell ref="BJ29:BT29"/>
    <mergeCell ref="BU29:CE29"/>
    <mergeCell ref="CF29:CP29"/>
    <mergeCell ref="CQ29:DA29"/>
    <mergeCell ref="A32:I32"/>
    <mergeCell ref="J32:BI32"/>
    <mergeCell ref="BJ32:BT32"/>
    <mergeCell ref="BU32:CE32"/>
    <mergeCell ref="CF32:CP32"/>
    <mergeCell ref="CQ32:DA32"/>
    <mergeCell ref="A31:I31"/>
    <mergeCell ref="J31:BI31"/>
    <mergeCell ref="BJ31:BT31"/>
    <mergeCell ref="BU31:CE31"/>
    <mergeCell ref="CF31:CP31"/>
    <mergeCell ref="CQ31:DA31"/>
    <mergeCell ref="A34:I34"/>
    <mergeCell ref="J34:BI34"/>
    <mergeCell ref="BJ34:BT34"/>
    <mergeCell ref="BU34:CE34"/>
    <mergeCell ref="CF34:CP34"/>
    <mergeCell ref="CQ34:DA34"/>
    <mergeCell ref="A33:I33"/>
    <mergeCell ref="J33:BI33"/>
    <mergeCell ref="BJ33:BT33"/>
    <mergeCell ref="BU33:CE33"/>
    <mergeCell ref="CF33:CP33"/>
    <mergeCell ref="CQ33:DA33"/>
    <mergeCell ref="A36:I36"/>
    <mergeCell ref="J36:BI36"/>
    <mergeCell ref="BJ36:BT36"/>
    <mergeCell ref="BU36:CE36"/>
    <mergeCell ref="CF36:CP36"/>
    <mergeCell ref="CQ36:DA36"/>
    <mergeCell ref="A35:I35"/>
    <mergeCell ref="J35:BI35"/>
    <mergeCell ref="BJ35:BT35"/>
    <mergeCell ref="BU35:CE35"/>
    <mergeCell ref="CF35:CP35"/>
    <mergeCell ref="CQ35:DA35"/>
    <mergeCell ref="A40:I40"/>
    <mergeCell ref="J40:BI40"/>
    <mergeCell ref="BJ40:BT40"/>
    <mergeCell ref="BU40:CE40"/>
    <mergeCell ref="CF40:CP40"/>
    <mergeCell ref="CQ40:DA40"/>
    <mergeCell ref="A39:I39"/>
    <mergeCell ref="J39:BI39"/>
    <mergeCell ref="BJ39:BT39"/>
    <mergeCell ref="BU39:CE39"/>
    <mergeCell ref="CF39:CP39"/>
    <mergeCell ref="CQ39:DA39"/>
    <mergeCell ref="A38:I38"/>
    <mergeCell ref="J38:BI38"/>
    <mergeCell ref="BJ38:BT38"/>
    <mergeCell ref="BU38:CE38"/>
    <mergeCell ref="CF38:CP38"/>
    <mergeCell ref="CQ38:DA38"/>
    <mergeCell ref="A37:I37"/>
    <mergeCell ref="J37:BI37"/>
    <mergeCell ref="BJ37:BT37"/>
    <mergeCell ref="BU37:CE37"/>
    <mergeCell ref="CF37:CP37"/>
    <mergeCell ref="CQ37:DA37"/>
  </mergeCells>
  <pageMargins left="0.9055118110236221" right="0.31496062992125984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Включено в тариф</vt:lpstr>
      <vt:lpstr>Приложение 1.1</vt:lpstr>
      <vt:lpstr>Приложение 1.2</vt:lpstr>
      <vt:lpstr>Приложение 1.3</vt:lpstr>
      <vt:lpstr>Приложение 2.1</vt:lpstr>
      <vt:lpstr>Приложение 2.2</vt:lpstr>
      <vt:lpstr>Приложение 3.1</vt:lpstr>
      <vt:lpstr>Приложение 3.2</vt:lpstr>
      <vt:lpstr>таблица 4.2.</vt:lpstr>
      <vt:lpstr>'Включено в тариф'!Заголовки_для_печати</vt:lpstr>
      <vt:lpstr>'Приложение 1.1'!Заголовки_для_печати</vt:lpstr>
      <vt:lpstr>'Включено в тариф'!Область_печати</vt:lpstr>
      <vt:lpstr>'Приложение 1.1'!Область_печати</vt:lpstr>
      <vt:lpstr>'Приложение 1.2'!Область_печати</vt:lpstr>
      <vt:lpstr>'Приложение 2.2'!Область_печати</vt:lpstr>
      <vt:lpstr>'таблица 4.2.'!Область_печати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Синтонен Сергей Сергеевич</dc:creator>
  <cp:lastModifiedBy>Вера Васильевна Ульянкова</cp:lastModifiedBy>
  <cp:lastPrinted>2016-01-13T14:05:11Z</cp:lastPrinted>
  <dcterms:created xsi:type="dcterms:W3CDTF">2013-02-08T07:51:46Z</dcterms:created>
  <dcterms:modified xsi:type="dcterms:W3CDTF">2016-04-01T14:58:14Z</dcterms:modified>
</cp:coreProperties>
</file>