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0" yWindow="285" windowWidth="15570" windowHeight="7605" activeTab="1"/>
  </bookViews>
  <sheets>
    <sheet name="таблица 4.1." sheetId="9" r:id="rId1"/>
    <sheet name="таблица 4.2." sheetId="8" r:id="rId2"/>
  </sheets>
  <definedNames>
    <definedName name="_xlnm.Print_Area" localSheetId="1">'таблица 4.2.'!$A$1:$DW$49</definedName>
  </definedNames>
  <calcPr calcId="145621"/>
</workbook>
</file>

<file path=xl/calcChain.xml><?xml version="1.0" encoding="utf-8"?>
<calcChain xmlns="http://schemas.openxmlformats.org/spreadsheetml/2006/main">
  <c r="BL17" i="9" l="1"/>
  <c r="BZ17" i="9" s="1"/>
  <c r="CN17" i="9" s="1"/>
  <c r="DB17" i="9" s="1"/>
  <c r="DP17" i="9" l="1"/>
  <c r="BL26" i="9"/>
  <c r="DM22" i="8" l="1"/>
  <c r="DP35" i="9"/>
  <c r="BZ50" i="9"/>
  <c r="CN50" i="9" s="1"/>
  <c r="BZ39" i="9"/>
  <c r="CN39" i="9" s="1"/>
  <c r="BZ32" i="9"/>
  <c r="CN32" i="9" s="1"/>
  <c r="DB32" i="9" s="1"/>
  <c r="DP32" i="9" s="1"/>
  <c r="BZ31" i="9"/>
  <c r="CN31" i="9" s="1"/>
  <c r="DB31" i="9" s="1"/>
  <c r="DP31" i="9" s="1"/>
  <c r="BZ30" i="9"/>
  <c r="CN30" i="9" s="1"/>
  <c r="DB30" i="9" s="1"/>
  <c r="DP30" i="9" s="1"/>
  <c r="BZ27" i="9"/>
  <c r="CN27" i="9" s="1"/>
  <c r="DB27" i="9" s="1"/>
  <c r="DP27" i="9" s="1"/>
  <c r="BZ26" i="9"/>
  <c r="CN26" i="9" s="1"/>
  <c r="DB26" i="9" s="1"/>
  <c r="DP26" i="9" s="1"/>
  <c r="BZ25" i="9"/>
  <c r="CN25" i="9" s="1"/>
  <c r="DB25" i="9" s="1"/>
  <c r="DP25" i="9" s="1"/>
  <c r="BZ24" i="9"/>
  <c r="CN24" i="9" s="1"/>
  <c r="BZ23" i="9"/>
  <c r="CN23" i="9" s="1"/>
  <c r="DB23" i="9" s="1"/>
  <c r="DP23" i="9" s="1"/>
  <c r="BZ22" i="9"/>
  <c r="BL15" i="9"/>
  <c r="BL83" i="9" s="1"/>
  <c r="DB35" i="9"/>
  <c r="CN35" i="9"/>
  <c r="BZ35" i="9"/>
  <c r="BL45" i="9"/>
  <c r="BL35" i="9"/>
  <c r="BL34" i="9" s="1"/>
  <c r="BL28" i="9"/>
  <c r="BL20" i="9"/>
  <c r="BZ45" i="9" l="1"/>
  <c r="DB39" i="9"/>
  <c r="BZ34" i="9"/>
  <c r="DB24" i="9"/>
  <c r="DP24" i="9" s="1"/>
  <c r="DP28" i="9"/>
  <c r="DB50" i="9"/>
  <c r="DP50" i="9" s="1"/>
  <c r="DP45" i="9" s="1"/>
  <c r="CN45" i="9"/>
  <c r="CN34" i="9"/>
  <c r="BZ20" i="9"/>
  <c r="CN22" i="9"/>
  <c r="CN15" i="9"/>
  <c r="CN83" i="9" s="1"/>
  <c r="DP15" i="9"/>
  <c r="BZ15" i="9"/>
  <c r="BZ83" i="9" s="1"/>
  <c r="DB45" i="9"/>
  <c r="BZ28" i="9"/>
  <c r="CN28" i="9"/>
  <c r="DB28" i="9"/>
  <c r="BL19" i="9"/>
  <c r="BL76" i="9"/>
  <c r="DB34" i="9" l="1"/>
  <c r="DP39" i="9"/>
  <c r="DP34" i="9" s="1"/>
  <c r="DP83" i="9"/>
  <c r="DP76" i="9"/>
  <c r="CN76" i="9"/>
  <c r="BZ19" i="9"/>
  <c r="CN20" i="9"/>
  <c r="CN19" i="9" s="1"/>
  <c r="DB22" i="9"/>
  <c r="DP22" i="9" s="1"/>
  <c r="DP20" i="9" s="1"/>
  <c r="DP19" i="9" s="1"/>
  <c r="DP33" i="9" s="1"/>
  <c r="DP42" i="9" s="1"/>
  <c r="DB15" i="9"/>
  <c r="BZ76" i="9"/>
  <c r="BL33" i="9"/>
  <c r="BL42" i="9" s="1"/>
  <c r="BL43" i="9" s="1"/>
  <c r="BL77" i="9" s="1"/>
  <c r="BL78" i="9" s="1"/>
  <c r="DP81" i="9" l="1"/>
  <c r="DP43" i="9"/>
  <c r="DP44" i="9" s="1"/>
  <c r="BZ33" i="9"/>
  <c r="BZ42" i="9" s="1"/>
  <c r="CN33" i="9"/>
  <c r="CN42" i="9" s="1"/>
  <c r="CN43" i="9" s="1"/>
  <c r="CN77" i="9" s="1"/>
  <c r="CN78" i="9" s="1"/>
  <c r="DB20" i="9"/>
  <c r="DB19" i="9" s="1"/>
  <c r="BL44" i="9"/>
  <c r="BL81" i="9"/>
  <c r="DB83" i="9"/>
  <c r="DB76" i="9"/>
  <c r="BZ43" i="9" l="1"/>
  <c r="BZ77" i="9" s="1"/>
  <c r="BZ78" i="9" s="1"/>
  <c r="DP77" i="9"/>
  <c r="DP78" i="9" s="1"/>
  <c r="BZ81" i="9"/>
  <c r="DB33" i="9"/>
  <c r="DB42" i="9" s="1"/>
  <c r="CN81" i="9"/>
  <c r="CN44" i="9"/>
  <c r="BZ44" i="9" l="1"/>
  <c r="DB81" i="9"/>
  <c r="DB43" i="9"/>
  <c r="DB77" i="9" s="1"/>
  <c r="DB78" i="9" s="1"/>
  <c r="DB44" i="9" l="1"/>
  <c r="BU21" i="8" l="1"/>
  <c r="BJ21" i="8"/>
  <c r="CF21" i="8" l="1"/>
  <c r="CQ21" i="8" l="1"/>
  <c r="DB21" i="8" l="1"/>
  <c r="DM21" i="8"/>
  <c r="CQ14" i="8" l="1"/>
  <c r="DB14" i="8" l="1"/>
  <c r="CQ37" i="8"/>
  <c r="CF14" i="8"/>
  <c r="BU14" i="8"/>
  <c r="DM25" i="8"/>
  <c r="DB37" i="8"/>
  <c r="BU37" i="8" l="1"/>
  <c r="CF37" i="8"/>
  <c r="DM15" i="8"/>
  <c r="DM14" i="8" s="1"/>
  <c r="DM37" i="8" s="1"/>
  <c r="BJ14" i="8"/>
  <c r="BJ37" i="8" l="1"/>
</calcChain>
</file>

<file path=xl/sharedStrings.xml><?xml version="1.0" encoding="utf-8"?>
<sst xmlns="http://schemas.openxmlformats.org/spreadsheetml/2006/main" count="226" uniqueCount="173">
  <si>
    <t>№ п/п</t>
  </si>
  <si>
    <t>Итого</t>
  </si>
  <si>
    <t>1</t>
  </si>
  <si>
    <t>1.1</t>
  </si>
  <si>
    <t>1.2</t>
  </si>
  <si>
    <t>1.3</t>
  </si>
  <si>
    <t>1.4</t>
  </si>
  <si>
    <t>1.5</t>
  </si>
  <si>
    <t>1.1.1</t>
  </si>
  <si>
    <t>2.1</t>
  </si>
  <si>
    <t>2.2</t>
  </si>
  <si>
    <t>2.3</t>
  </si>
  <si>
    <t>2.4</t>
  </si>
  <si>
    <t>2.5</t>
  </si>
  <si>
    <t>2.6</t>
  </si>
  <si>
    <t>2.7</t>
  </si>
  <si>
    <t>Справочно:</t>
  </si>
  <si>
    <t>2</t>
  </si>
  <si>
    <t>3</t>
  </si>
  <si>
    <t>4</t>
  </si>
  <si>
    <t>Приложение № 4.2
к Приказу Минэнерго России
от 24.03.2010 № 114</t>
  </si>
  <si>
    <t>Источники финансирования инвестиционных программ
(в прогнозных ценах соответствующих лет), млн. рублей</t>
  </si>
  <si>
    <t>М.П.</t>
  </si>
  <si>
    <t>№ №</t>
  </si>
  <si>
    <t>Источник финансирования</t>
  </si>
  <si>
    <t>Собственные средства</t>
  </si>
  <si>
    <t>Прибыль, направляемая на инвестиции:</t>
  </si>
  <si>
    <t>в т.ч. инвестиционная составляющая в тарифе</t>
  </si>
  <si>
    <t>1.1.2</t>
  </si>
  <si>
    <t>в т.ч. прибыль со свободного сектора</t>
  </si>
  <si>
    <t>1.1.3</t>
  </si>
  <si>
    <t>в т.ч. от технологического присоединения (для электросетевых компаний)</t>
  </si>
  <si>
    <t>1.1.3.1</t>
  </si>
  <si>
    <t>в т.ч. от технологического присоединения генерации</t>
  </si>
  <si>
    <t>1.1.3.2</t>
  </si>
  <si>
    <t>в т.ч. от технологического присоединения потребителей</t>
  </si>
  <si>
    <t>1.1.4</t>
  </si>
  <si>
    <t>Прочая прибыль</t>
  </si>
  <si>
    <t>Амортизация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</si>
  <si>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</si>
  <si>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</si>
  <si>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</si>
  <si>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</si>
  <si>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</si>
  <si>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</si>
  <si>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</si>
  <si>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Прочие собственные средства</t>
  </si>
  <si>
    <t>1.4.1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</si>
  <si>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</si>
  <si>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</si>
  <si>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</si>
  <si>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</si>
  <si>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</si>
  <si>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</si>
  <si>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</si>
  <si>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</si>
  <si>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</si>
  <si>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</si>
  <si>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</si>
  <si>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</si>
  <si>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</si>
  <si>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</si>
  <si>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</t>
  </si>
  <si>
    <t>План, в соответствии с утвержденной инвестиционной программой, указать, кем и когда утверждена инвестиционная программа.</t>
  </si>
  <si>
    <t>**</t>
  </si>
  <si>
    <t>Для сетевых компаний, переходящих на метод тарифного регулирования RAB, горизонт планирования может быть больше.</t>
  </si>
  <si>
    <t>План *
2018г</t>
  </si>
  <si>
    <t>План *2019г</t>
  </si>
  <si>
    <t>План *
2020 год</t>
  </si>
  <si>
    <t>План *
2021 год</t>
  </si>
  <si>
    <t>План *
2022 год</t>
  </si>
  <si>
    <t>УТВЕРЖДАЮ</t>
  </si>
  <si>
    <t>СОГЛАСОВАНО</t>
  </si>
  <si>
    <t>Приложение № 4.1
к Приказу Минэнерго России
от 24.03.2010 № 114</t>
  </si>
  <si>
    <t>Финансовый план на период реализации инвестиционной программы
(заполняется по финансированию)</t>
  </si>
  <si>
    <t>Показатели</t>
  </si>
  <si>
    <t>всего</t>
  </si>
  <si>
    <t>I</t>
  </si>
  <si>
    <t>Выручка от реализации товаров (работ, услуг), всего</t>
  </si>
  <si>
    <t>в том числе:</t>
  </si>
  <si>
    <t>Выручка от прочей деятельности (расшифровать)</t>
  </si>
  <si>
    <t>II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</si>
  <si>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</si>
  <si>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</si>
  <si>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</si>
  <si>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</si>
  <si>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</si>
  <si>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</si>
  <si>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Амортизационные отчисления</t>
  </si>
  <si>
    <t>Налоги и сборы, всего</t>
  </si>
  <si>
    <t>5</t>
  </si>
  <si>
    <t>Прочие расходы, всего</t>
  </si>
  <si>
    <t>5.1</t>
  </si>
  <si>
    <t>Ремонт основных средств</t>
  </si>
  <si>
    <t>5.3</t>
  </si>
  <si>
    <t>Платежи по аренде и лизингу</t>
  </si>
  <si>
    <t>5.4</t>
  </si>
  <si>
    <t>Инфраструктурные платежи рынка</t>
  </si>
  <si>
    <t>III</t>
  </si>
  <si>
    <t>Валовая прибыль (I р. - II р.)</t>
  </si>
  <si>
    <t>IV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</si>
  <si>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</si>
  <si>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</si>
  <si>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</si>
  <si>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</si>
  <si>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</si>
  <si>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</si>
  <si>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</si>
  <si>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</si>
  <si>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налогообложения (III + IV)</t>
  </si>
  <si>
    <t>VI</t>
  </si>
  <si>
    <t>Налог на прибыль</t>
  </si>
  <si>
    <t>VII</t>
  </si>
  <si>
    <t>Чистая прибыль</t>
  </si>
  <si>
    <t>VIII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</si>
  <si>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</si>
  <si>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</si>
  <si>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</si>
  <si>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</si>
  <si>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</si>
  <si>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</si>
  <si>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</si>
  <si>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</si>
  <si>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</si>
  <si>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 увеличение; - сокращение)</t>
  </si>
  <si>
    <t>X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</si>
  <si>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</si>
  <si>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</si>
  <si>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</si>
  <si>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</si>
  <si>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</si>
  <si>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</si>
  <si>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</si>
  <si>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 *</t>
  </si>
  <si>
    <t>Прочие цели (расшифровка)</t>
  </si>
  <si>
    <t>XII</t>
  </si>
  <si>
    <t>Погашение заемных средств</t>
  </si>
  <si>
    <t>в том числе по:</t>
  </si>
  <si>
    <t>Инвестиционной программе</t>
  </si>
  <si>
    <t>XIII</t>
  </si>
  <si>
    <r>
      <t xml:space="preserve">Возмещаемый НДС </t>
    </r>
    <r>
      <rPr>
        <sz val="10"/>
        <rFont val="Times New Roman"/>
        <family val="1"/>
        <charset val="204"/>
      </rPr>
      <t>(поступления)</t>
    </r>
  </si>
  <si>
    <t>XIV</t>
  </si>
  <si>
    <t>Купля/продажа активов</t>
  </si>
  <si>
    <t>Покупка активов (акций, долей и т.п.)</t>
  </si>
  <si>
    <t>Продажа активов (акций, долей и т.п.)</t>
  </si>
  <si>
    <t>XV</t>
  </si>
  <si>
    <t>Средства, полученные от допэмиссии акций</t>
  </si>
  <si>
    <t>XVI</t>
  </si>
  <si>
    <t>Капитальные вложения</t>
  </si>
  <si>
    <t>Всего поступления
(I р. + 1 п. IV р. + 2 п. IX р. + 1 п. X р. + XI р. + XIII р. + 2 п. XVI р. + XV р.)</t>
  </si>
  <si>
    <t>XVII</t>
  </si>
  <si>
    <t>Всего расходы
(II р. - 3 п. II р. + 2 п. IV р. + 1 п. IX р. + 2 п. X р. + VI р. + VIII р. + XII р. + 1 п. XIV р. + XVI р.)</t>
  </si>
  <si>
    <t>Сальдо (+ профицит; - дефицит)
(XVI р. - XVII р.)</t>
  </si>
  <si>
    <t>EBITDA</t>
  </si>
  <si>
    <t>Долг на конец периода</t>
  </si>
  <si>
    <t>Прогноз тарифов</t>
  </si>
  <si>
    <t>Заполняется ОГК/ТГК.</t>
  </si>
  <si>
    <t>Генеральный директор АО "МЭС"</t>
  </si>
  <si>
    <t>2018г</t>
  </si>
  <si>
    <t>2019г</t>
  </si>
  <si>
    <t>2020г</t>
  </si>
  <si>
    <t>2021г</t>
  </si>
  <si>
    <t>2022г</t>
  </si>
  <si>
    <t>Выручка от основной деятельности : услуги по передаче электрической энергии</t>
  </si>
  <si>
    <t>Х</t>
  </si>
  <si>
    <t>Ульянкова В.В.</t>
  </si>
  <si>
    <t xml:space="preserve"> Ульянкова В.В.</t>
  </si>
  <si>
    <t>(815 35) 7 37 35</t>
  </si>
  <si>
    <t>Зам. генерального директора по экономике и финансам ________________________________________ А.А. Степанов</t>
  </si>
  <si>
    <t>__________________А.Ю.Филиппов</t>
  </si>
  <si>
    <t>"______" ________________2017г</t>
  </si>
  <si>
    <t>___________________А.Ю. Филиппов</t>
  </si>
  <si>
    <t>Зам. генерального директора по экономике и финансам   _________________________________________________________ А.А. Степанов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</si>
</sst>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EE6F6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76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164" fontId="5" fillId="0" borderId="0" xfId="0" applyNumberFormat="1" applyFont="1" applyAlignment="1">
      <alignment vertical="center"/>
    </xf>
    <xf numFmtId="0" fontId="7" fillId="0" borderId="0" xfId="0" applyFont="1"/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/>
    <xf numFmtId="164" fontId="5" fillId="0" borderId="0" xfId="0" applyNumberFormat="1" applyFont="1"/>
    <xf numFmtId="0" fontId="5" fillId="0" borderId="0" xfId="0" applyFont="1" applyBorder="1" applyAlignment="1">
      <alignment horizontal="left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7" fillId="0" borderId="3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37" xfId="0" applyNumberFormat="1" applyFont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64" fontId="7" fillId="0" borderId="32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164" fontId="5" fillId="0" borderId="32" xfId="0" applyNumberFormat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164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164" fontId="5" fillId="3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5" fillId="3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5" fillId="0" borderId="8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center" vertical="center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colors>
    <mruColors>
      <color rgb="FFFEE6F6"/>
      <color rgb="FFF0FFCD"/>
      <color rgb="FFFFFFCD"/>
      <color rgb="FFFFFF99"/>
      <color rgb="FFF9F9F9"/>
      <color rgb="FFFCDB88"/>
      <color rgb="FFD9FFF2"/>
      <color rgb="FFFDEFFF"/>
      <color rgb="FFF9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90"/>
  <sheetViews>
    <sheetView view="pageBreakPreview" zoomScaleNormal="100" zoomScaleSheetLayoutView="100" workbookViewId="0">
      <selection activeCell="CF87" sqref="CF87"/>
    </sheetView>
  </sheetViews>
  <sheetFormatPr defaultColWidth="0.85546875" defaultRowHeight="12.75" x14ac:dyDescent="0.2"/>
  <cols>
    <col min="1" max="136" width="0.85546875" style="2"/>
    <col min="137" max="137" width="6.5703125" style="2" bestFit="1" customWidth="1"/>
    <col min="138" max="16384" width="0.85546875" style="2"/>
  </cols>
  <sheetData>
    <row r="1" spans="1:155" ht="33.75" customHeight="1" x14ac:dyDescent="0.2">
      <c r="DE1" s="73" t="s">
        <v>73</v>
      </c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</row>
    <row r="3" spans="1:155" s="3" customFormat="1" ht="28.5" customHeight="1" x14ac:dyDescent="0.25">
      <c r="A3" s="74" t="s">
        <v>74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</row>
    <row r="5" spans="1:155" ht="24.75" customHeight="1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CO5" s="75" t="s">
        <v>71</v>
      </c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</row>
    <row r="6" spans="1:155" ht="15.75" customHeight="1" x14ac:dyDescent="0.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CO6" s="76" t="s">
        <v>157</v>
      </c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</row>
    <row r="7" spans="1:155" s="6" customFormat="1" ht="20.25" customHeight="1" x14ac:dyDescent="0.2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76" t="s">
        <v>169</v>
      </c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</row>
    <row r="8" spans="1:155" ht="15.75" customHeight="1" x14ac:dyDescent="0.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CO8" s="76" t="s">
        <v>170</v>
      </c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</row>
    <row r="9" spans="1:155" ht="15.75" customHeight="1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19"/>
      <c r="CO9" s="25" t="s">
        <v>22</v>
      </c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</row>
    <row r="11" spans="1:155" ht="13.5" thickBot="1" x14ac:dyDescent="0.25"/>
    <row r="12" spans="1:155" ht="15" customHeight="1" x14ac:dyDescent="0.2">
      <c r="A12" s="77" t="s">
        <v>0</v>
      </c>
      <c r="B12" s="78"/>
      <c r="C12" s="78"/>
      <c r="D12" s="78"/>
      <c r="E12" s="78"/>
      <c r="F12" s="78"/>
      <c r="G12" s="79"/>
      <c r="H12" s="83" t="s">
        <v>75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9"/>
      <c r="BL12" s="42" t="s">
        <v>158</v>
      </c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4"/>
      <c r="BZ12" s="42" t="s">
        <v>159</v>
      </c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4"/>
      <c r="CN12" s="42" t="s">
        <v>160</v>
      </c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4"/>
      <c r="DB12" s="42" t="s">
        <v>161</v>
      </c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4"/>
      <c r="DP12" s="42" t="s">
        <v>162</v>
      </c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88"/>
    </row>
    <row r="13" spans="1:155" ht="28.5" customHeight="1" x14ac:dyDescent="0.2">
      <c r="A13" s="80"/>
      <c r="B13" s="81"/>
      <c r="C13" s="81"/>
      <c r="D13" s="81"/>
      <c r="E13" s="81"/>
      <c r="F13" s="81"/>
      <c r="G13" s="82"/>
      <c r="H13" s="84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2"/>
      <c r="BL13" s="85" t="s">
        <v>76</v>
      </c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7"/>
      <c r="BZ13" s="85" t="s">
        <v>76</v>
      </c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7"/>
      <c r="CN13" s="85" t="s">
        <v>76</v>
      </c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7"/>
      <c r="DB13" s="85" t="s">
        <v>76</v>
      </c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7"/>
      <c r="DP13" s="85" t="s">
        <v>76</v>
      </c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9"/>
    </row>
    <row r="14" spans="1:155" ht="12" customHeight="1" thickBot="1" x14ac:dyDescent="0.25">
      <c r="A14" s="26">
        <v>1</v>
      </c>
      <c r="B14" s="27"/>
      <c r="C14" s="27"/>
      <c r="D14" s="27"/>
      <c r="E14" s="27"/>
      <c r="F14" s="27"/>
      <c r="G14" s="28"/>
      <c r="H14" s="29">
        <v>2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8"/>
      <c r="BL14" s="29">
        <v>3</v>
      </c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8"/>
      <c r="BZ14" s="29">
        <v>4</v>
      </c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8"/>
      <c r="CN14" s="29">
        <v>5</v>
      </c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  <c r="DB14" s="29">
        <v>6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8"/>
      <c r="DP14" s="29">
        <v>7</v>
      </c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96"/>
    </row>
    <row r="15" spans="1:155" s="12" customFormat="1" x14ac:dyDescent="0.2">
      <c r="A15" s="67" t="s">
        <v>77</v>
      </c>
      <c r="B15" s="68"/>
      <c r="C15" s="68"/>
      <c r="D15" s="68"/>
      <c r="E15" s="68"/>
      <c r="F15" s="68"/>
      <c r="G15" s="69"/>
      <c r="H15" s="70" t="s">
        <v>78</v>
      </c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2"/>
      <c r="BL15" s="93">
        <f>BL17</f>
        <v>214.02793199999999</v>
      </c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5"/>
      <c r="BZ15" s="93">
        <f>BZ17</f>
        <v>215.55910107599996</v>
      </c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5"/>
      <c r="CN15" s="93">
        <f>CN17</f>
        <v>222.99205823087595</v>
      </c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5"/>
      <c r="DB15" s="93">
        <f>DB17</f>
        <v>237.49227266649763</v>
      </c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5"/>
      <c r="DP15" s="93">
        <f>DP17</f>
        <v>254.87878275382099</v>
      </c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7"/>
    </row>
    <row r="16" spans="1:155" x14ac:dyDescent="0.2">
      <c r="A16" s="30"/>
      <c r="B16" s="31"/>
      <c r="C16" s="31"/>
      <c r="D16" s="31"/>
      <c r="E16" s="31"/>
      <c r="F16" s="31"/>
      <c r="G16" s="32"/>
      <c r="H16" s="33" t="s">
        <v>79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5"/>
      <c r="BL16" s="48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7"/>
      <c r="BZ16" s="48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7"/>
      <c r="CN16" s="48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8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7"/>
      <c r="DP16" s="48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90"/>
    </row>
    <row r="17" spans="1:137" ht="25.5" customHeight="1" x14ac:dyDescent="0.2">
      <c r="A17" s="30" t="s">
        <v>3</v>
      </c>
      <c r="B17" s="31"/>
      <c r="C17" s="31"/>
      <c r="D17" s="31"/>
      <c r="E17" s="31"/>
      <c r="F17" s="31"/>
      <c r="G17" s="32"/>
      <c r="H17" s="55" t="s">
        <v>163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7"/>
      <c r="BL17" s="45">
        <f>200.797-1.816+4.237-14.797*1.044+26.258</f>
        <v>214.02793199999999</v>
      </c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8"/>
      <c r="BZ17" s="45">
        <f>BL17*1.043-22.024*1.043+15.299</f>
        <v>215.55910107599996</v>
      </c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8"/>
      <c r="CN17" s="45">
        <f>BZ17*1.051-24.207*1.051+21.881</f>
        <v>222.99205823087595</v>
      </c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8"/>
      <c r="DB17" s="45">
        <f>CN17*1.059-21.463*1.059+24.073</f>
        <v>237.49227266649763</v>
      </c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8"/>
      <c r="DP17" s="45">
        <f>DB17*1.059-18.026*1.059+22.464</f>
        <v>254.87878275382099</v>
      </c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2"/>
    </row>
    <row r="18" spans="1:137" ht="13.5" thickBot="1" x14ac:dyDescent="0.25">
      <c r="A18" s="36" t="s">
        <v>4</v>
      </c>
      <c r="B18" s="37"/>
      <c r="C18" s="37"/>
      <c r="D18" s="37"/>
      <c r="E18" s="37"/>
      <c r="F18" s="37"/>
      <c r="G18" s="38"/>
      <c r="H18" s="102" t="s">
        <v>80</v>
      </c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4"/>
      <c r="BL18" s="105" t="s">
        <v>164</v>
      </c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7"/>
      <c r="BZ18" s="105" t="s">
        <v>164</v>
      </c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7"/>
      <c r="CN18" s="105" t="s">
        <v>164</v>
      </c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7"/>
      <c r="DB18" s="105" t="s">
        <v>164</v>
      </c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7"/>
      <c r="DP18" s="105" t="s">
        <v>164</v>
      </c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8"/>
    </row>
    <row r="19" spans="1:137" x14ac:dyDescent="0.2">
      <c r="A19" s="67" t="s">
        <v>81</v>
      </c>
      <c r="B19" s="68"/>
      <c r="C19" s="68"/>
      <c r="D19" s="68"/>
      <c r="E19" s="68"/>
      <c r="F19" s="68"/>
      <c r="G19" s="69"/>
      <c r="H19" s="70" t="s">
        <v>82</v>
      </c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2"/>
      <c r="BL19" s="93">
        <f>BL20+BL25+BL26+BL27+BL28</f>
        <v>181.33</v>
      </c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5"/>
      <c r="BZ19" s="93">
        <f>BZ20+BZ25+BZ26+BZ27+BZ28</f>
        <v>189.12719000000001</v>
      </c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5"/>
      <c r="CN19" s="93">
        <f>CN20+CN25+CN26+CN27+CN28</f>
        <v>198.77267669</v>
      </c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5"/>
      <c r="DB19" s="93">
        <f>DB20+DB25+DB26+DB27+DB28</f>
        <v>210.50026461470995</v>
      </c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5"/>
      <c r="DP19" s="93">
        <f>DP20+DP25+DP26+DP27+DP28</f>
        <v>222.91978022697785</v>
      </c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7"/>
    </row>
    <row r="20" spans="1:137" x14ac:dyDescent="0.2">
      <c r="A20" s="109" t="s">
        <v>2</v>
      </c>
      <c r="B20" s="110"/>
      <c r="C20" s="110"/>
      <c r="D20" s="110"/>
      <c r="E20" s="110"/>
      <c r="F20" s="110"/>
      <c r="G20" s="111"/>
      <c r="H20" s="52" t="s">
        <v>83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4"/>
      <c r="BL20" s="99">
        <f>BL22+BL23+BL24</f>
        <v>28.834</v>
      </c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12"/>
      <c r="BZ20" s="99">
        <f>BZ22+BZ23+BZ24</f>
        <v>30.073861999999998</v>
      </c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12"/>
      <c r="CN20" s="99">
        <f>CN22+CN23+CN24</f>
        <v>31.607628961999993</v>
      </c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12"/>
      <c r="DB20" s="99">
        <f>DB22+DB23+DB24</f>
        <v>33.472479070757991</v>
      </c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12"/>
      <c r="DP20" s="99">
        <f>DP22+DP23+DP24</f>
        <v>35.447355335932713</v>
      </c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1"/>
    </row>
    <row r="21" spans="1:137" x14ac:dyDescent="0.2">
      <c r="A21" s="30"/>
      <c r="B21" s="31"/>
      <c r="C21" s="31"/>
      <c r="D21" s="31"/>
      <c r="E21" s="31"/>
      <c r="F21" s="31"/>
      <c r="G21" s="32"/>
      <c r="H21" s="58" t="s">
        <v>79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60"/>
      <c r="BL21" s="48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7"/>
      <c r="BZ21" s="48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7"/>
      <c r="CN21" s="48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8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7"/>
      <c r="DP21" s="48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90"/>
    </row>
    <row r="22" spans="1:137" x14ac:dyDescent="0.2">
      <c r="A22" s="30" t="s">
        <v>3</v>
      </c>
      <c r="B22" s="31"/>
      <c r="C22" s="31"/>
      <c r="D22" s="31"/>
      <c r="E22" s="31"/>
      <c r="F22" s="31"/>
      <c r="G22" s="32"/>
      <c r="H22" s="58" t="s">
        <v>84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60"/>
      <c r="BL22" s="45">
        <v>2.11</v>
      </c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8"/>
      <c r="BZ22" s="45">
        <f t="shared" ref="BZ22:BZ27" si="0">BL22*1.043</f>
        <v>2.2007299999999996</v>
      </c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8"/>
      <c r="CN22" s="45">
        <f t="shared" ref="CN22:CN27" si="1">BZ22*1.051</f>
        <v>2.3129672299999995</v>
      </c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8"/>
      <c r="DB22" s="45">
        <f t="shared" ref="DB22:DB27" si="2">CN22*1.059</f>
        <v>2.4494322965699995</v>
      </c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8"/>
      <c r="DP22" s="45">
        <f t="shared" ref="DP22:DP27" si="3">DB22*1.059</f>
        <v>2.5939488020676293</v>
      </c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2"/>
    </row>
    <row r="23" spans="1:137" x14ac:dyDescent="0.2">
      <c r="A23" s="30" t="s">
        <v>4</v>
      </c>
      <c r="B23" s="31"/>
      <c r="C23" s="31"/>
      <c r="D23" s="31"/>
      <c r="E23" s="31"/>
      <c r="F23" s="31"/>
      <c r="G23" s="32"/>
      <c r="H23" s="58" t="s">
        <v>85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60"/>
      <c r="BL23" s="45">
        <v>2.4689999999999999</v>
      </c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8"/>
      <c r="BZ23" s="45">
        <f t="shared" si="0"/>
        <v>2.5751669999999995</v>
      </c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8"/>
      <c r="CN23" s="45">
        <f t="shared" si="1"/>
        <v>2.7065005169999994</v>
      </c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8"/>
      <c r="DB23" s="45">
        <f t="shared" si="2"/>
        <v>2.8661840475029994</v>
      </c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8"/>
      <c r="DP23" s="45">
        <f t="shared" si="3"/>
        <v>3.0352889063056763</v>
      </c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2"/>
    </row>
    <row r="24" spans="1:137" x14ac:dyDescent="0.2">
      <c r="A24" s="30" t="s">
        <v>5</v>
      </c>
      <c r="B24" s="31"/>
      <c r="C24" s="31"/>
      <c r="D24" s="31"/>
      <c r="E24" s="31"/>
      <c r="F24" s="31"/>
      <c r="G24" s="32"/>
      <c r="H24" s="58" t="s">
        <v>86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60"/>
      <c r="BL24" s="45">
        <v>24.254999999999999</v>
      </c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8"/>
      <c r="BZ24" s="45">
        <f t="shared" si="0"/>
        <v>25.297964999999998</v>
      </c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8"/>
      <c r="CN24" s="45">
        <f t="shared" si="1"/>
        <v>26.588161214999996</v>
      </c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8"/>
      <c r="DB24" s="45">
        <f t="shared" si="2"/>
        <v>28.156862726684995</v>
      </c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8"/>
      <c r="DP24" s="45">
        <f t="shared" si="3"/>
        <v>29.81811762755941</v>
      </c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2"/>
    </row>
    <row r="25" spans="1:137" x14ac:dyDescent="0.2">
      <c r="A25" s="109" t="s">
        <v>17</v>
      </c>
      <c r="B25" s="110"/>
      <c r="C25" s="110"/>
      <c r="D25" s="110"/>
      <c r="E25" s="110"/>
      <c r="F25" s="110"/>
      <c r="G25" s="111"/>
      <c r="H25" s="52" t="s">
        <v>87</v>
      </c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4"/>
      <c r="BL25" s="45">
        <v>104.721</v>
      </c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8"/>
      <c r="BZ25" s="45">
        <f t="shared" si="0"/>
        <v>109.224003</v>
      </c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8"/>
      <c r="CN25" s="45">
        <f t="shared" si="1"/>
        <v>114.79442715299999</v>
      </c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8"/>
      <c r="DB25" s="45">
        <f t="shared" si="2"/>
        <v>121.56729835502698</v>
      </c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8"/>
      <c r="DP25" s="45">
        <f t="shared" si="3"/>
        <v>128.73976895797355</v>
      </c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2"/>
    </row>
    <row r="26" spans="1:137" x14ac:dyDescent="0.2">
      <c r="A26" s="109" t="s">
        <v>18</v>
      </c>
      <c r="B26" s="110"/>
      <c r="C26" s="110"/>
      <c r="D26" s="110"/>
      <c r="E26" s="110"/>
      <c r="F26" s="110"/>
      <c r="G26" s="111"/>
      <c r="H26" s="52" t="s">
        <v>88</v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4"/>
      <c r="BL26" s="45">
        <f>4.237</f>
        <v>4.2370000000000001</v>
      </c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8"/>
      <c r="BZ26" s="45">
        <f t="shared" si="0"/>
        <v>4.4191909999999996</v>
      </c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8"/>
      <c r="CN26" s="45">
        <f t="shared" si="1"/>
        <v>4.6445697409999998</v>
      </c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8"/>
      <c r="DB26" s="45">
        <f t="shared" si="2"/>
        <v>4.9185993557189995</v>
      </c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8"/>
      <c r="DP26" s="45">
        <f t="shared" si="3"/>
        <v>5.2087967177064201</v>
      </c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2"/>
      <c r="EG26" s="22"/>
    </row>
    <row r="27" spans="1:137" x14ac:dyDescent="0.2">
      <c r="A27" s="109" t="s">
        <v>19</v>
      </c>
      <c r="B27" s="110"/>
      <c r="C27" s="110"/>
      <c r="D27" s="110"/>
      <c r="E27" s="110"/>
      <c r="F27" s="110"/>
      <c r="G27" s="111"/>
      <c r="H27" s="52" t="s">
        <v>89</v>
      </c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4"/>
      <c r="BL27" s="45">
        <v>0.32200000000000001</v>
      </c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8"/>
      <c r="BZ27" s="45">
        <f t="shared" si="0"/>
        <v>0.33584599999999998</v>
      </c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8"/>
      <c r="CN27" s="45">
        <f t="shared" si="1"/>
        <v>0.35297414599999993</v>
      </c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8"/>
      <c r="DB27" s="45">
        <f t="shared" si="2"/>
        <v>0.37379962061399991</v>
      </c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8"/>
      <c r="DP27" s="45">
        <f t="shared" si="3"/>
        <v>0.39585379823022587</v>
      </c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2"/>
    </row>
    <row r="28" spans="1:137" x14ac:dyDescent="0.2">
      <c r="A28" s="109" t="s">
        <v>90</v>
      </c>
      <c r="B28" s="110"/>
      <c r="C28" s="110"/>
      <c r="D28" s="110"/>
      <c r="E28" s="110"/>
      <c r="F28" s="110"/>
      <c r="G28" s="111"/>
      <c r="H28" s="52" t="s">
        <v>91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4"/>
      <c r="BL28" s="45">
        <f>BL30+BL31+BL32</f>
        <v>43.216000000000001</v>
      </c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8"/>
      <c r="BZ28" s="45">
        <f>BZ30+BZ31+BZ32</f>
        <v>45.074287999999996</v>
      </c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8"/>
      <c r="CN28" s="45">
        <f>CN30+CN31+CN32</f>
        <v>47.37307668799999</v>
      </c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8"/>
      <c r="DB28" s="45">
        <f>DB30+DB31+DB32</f>
        <v>50.168088212591982</v>
      </c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8"/>
      <c r="DP28" s="45">
        <f>DP30+DP31+DP32</f>
        <v>53.128005417134915</v>
      </c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2"/>
    </row>
    <row r="29" spans="1:137" x14ac:dyDescent="0.2">
      <c r="A29" s="30"/>
      <c r="B29" s="31"/>
      <c r="C29" s="31"/>
      <c r="D29" s="31"/>
      <c r="E29" s="31"/>
      <c r="F29" s="31"/>
      <c r="G29" s="32"/>
      <c r="H29" s="58" t="s">
        <v>79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60"/>
      <c r="BL29" s="45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8"/>
      <c r="BZ29" s="45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8"/>
      <c r="CN29" s="45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8"/>
      <c r="DB29" s="45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8"/>
      <c r="DP29" s="45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2"/>
    </row>
    <row r="30" spans="1:137" x14ac:dyDescent="0.2">
      <c r="A30" s="30" t="s">
        <v>92</v>
      </c>
      <c r="B30" s="31"/>
      <c r="C30" s="31"/>
      <c r="D30" s="31"/>
      <c r="E30" s="31"/>
      <c r="F30" s="31"/>
      <c r="G30" s="32"/>
      <c r="H30" s="58" t="s">
        <v>93</v>
      </c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60"/>
      <c r="BL30" s="45">
        <v>2.4609999999999999</v>
      </c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8"/>
      <c r="BZ30" s="45">
        <f>BL30*1.043</f>
        <v>2.5668229999999999</v>
      </c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8"/>
      <c r="CN30" s="45">
        <f>BZ30*1.051</f>
        <v>2.6977309729999996</v>
      </c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8"/>
      <c r="DB30" s="45">
        <f>CN30*1.059</f>
        <v>2.8568971004069996</v>
      </c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8"/>
      <c r="DP30" s="45">
        <f>DB30*1.059</f>
        <v>3.0254540293310126</v>
      </c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2"/>
    </row>
    <row r="31" spans="1:137" x14ac:dyDescent="0.2">
      <c r="A31" s="30" t="s">
        <v>94</v>
      </c>
      <c r="B31" s="31"/>
      <c r="C31" s="31"/>
      <c r="D31" s="31"/>
      <c r="E31" s="31"/>
      <c r="F31" s="31"/>
      <c r="G31" s="32"/>
      <c r="H31" s="58" t="s">
        <v>95</v>
      </c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60"/>
      <c r="BL31" s="45">
        <v>30.984000000000002</v>
      </c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8"/>
      <c r="BZ31" s="45">
        <f>BL31*1.043</f>
        <v>32.316311999999996</v>
      </c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8"/>
      <c r="CN31" s="45">
        <f>BZ31*1.051</f>
        <v>33.964443911999993</v>
      </c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8"/>
      <c r="DB31" s="45">
        <f>CN31*1.059</f>
        <v>35.968346102807992</v>
      </c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8"/>
      <c r="DP31" s="45">
        <f>DB31*1.059</f>
        <v>38.09047852287366</v>
      </c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2"/>
    </row>
    <row r="32" spans="1:137" ht="13.5" thickBot="1" x14ac:dyDescent="0.25">
      <c r="A32" s="36" t="s">
        <v>96</v>
      </c>
      <c r="B32" s="37"/>
      <c r="C32" s="37"/>
      <c r="D32" s="37"/>
      <c r="E32" s="37"/>
      <c r="F32" s="37"/>
      <c r="G32" s="38"/>
      <c r="H32" s="102" t="s">
        <v>97</v>
      </c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4"/>
      <c r="BL32" s="45">
        <v>9.7710000000000008</v>
      </c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8"/>
      <c r="BZ32" s="45">
        <f>BL32*1.043</f>
        <v>10.191153</v>
      </c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8"/>
      <c r="CN32" s="45">
        <f>BZ32*1.051</f>
        <v>10.710901802999999</v>
      </c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8"/>
      <c r="DB32" s="45">
        <f>CN32*1.059</f>
        <v>11.342845009376997</v>
      </c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8"/>
      <c r="DP32" s="45">
        <f>DB32*1.059</f>
        <v>12.012072864930239</v>
      </c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2"/>
    </row>
    <row r="33" spans="1:137" ht="13.5" thickBot="1" x14ac:dyDescent="0.25">
      <c r="A33" s="61" t="s">
        <v>98</v>
      </c>
      <c r="B33" s="62"/>
      <c r="C33" s="62"/>
      <c r="D33" s="62"/>
      <c r="E33" s="62"/>
      <c r="F33" s="62"/>
      <c r="G33" s="63"/>
      <c r="H33" s="64" t="s">
        <v>99</v>
      </c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6"/>
      <c r="BL33" s="113">
        <f>BL15-BL19</f>
        <v>32.69793199999998</v>
      </c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6"/>
      <c r="BZ33" s="113">
        <f>BZ15-BZ19</f>
        <v>26.431911075999949</v>
      </c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6"/>
      <c r="CN33" s="113">
        <f>CN15-CN19</f>
        <v>24.219381540875958</v>
      </c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6"/>
      <c r="DB33" s="113">
        <f>DB15-DB19</f>
        <v>26.992008051787678</v>
      </c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6"/>
      <c r="DP33" s="113">
        <f>DP15-DP19</f>
        <v>31.959002526843136</v>
      </c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5"/>
    </row>
    <row r="34" spans="1:137" x14ac:dyDescent="0.2">
      <c r="A34" s="67" t="s">
        <v>100</v>
      </c>
      <c r="B34" s="68"/>
      <c r="C34" s="68"/>
      <c r="D34" s="68"/>
      <c r="E34" s="68"/>
      <c r="F34" s="68"/>
      <c r="G34" s="69"/>
      <c r="H34" s="70" t="s">
        <v>101</v>
      </c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2"/>
      <c r="BL34" s="93">
        <f>BL35-BL39</f>
        <v>-0.58699999999999997</v>
      </c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5"/>
      <c r="BZ34" s="93">
        <f>BZ35-BZ39</f>
        <v>-0.61224099999999992</v>
      </c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5"/>
      <c r="CN34" s="93">
        <f>CN35-CN39</f>
        <v>-0.64346529099999983</v>
      </c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5"/>
      <c r="DB34" s="93">
        <f>DB35-DB39</f>
        <v>-0.68142974316899974</v>
      </c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5"/>
      <c r="DP34" s="93">
        <f>DP35-DP39</f>
        <v>-0.72163409801597067</v>
      </c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7"/>
    </row>
    <row r="35" spans="1:137" x14ac:dyDescent="0.2">
      <c r="A35" s="30" t="s">
        <v>2</v>
      </c>
      <c r="B35" s="31"/>
      <c r="C35" s="31"/>
      <c r="D35" s="31"/>
      <c r="E35" s="31"/>
      <c r="F35" s="31"/>
      <c r="G35" s="32"/>
      <c r="H35" s="58" t="s">
        <v>102</v>
      </c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60"/>
      <c r="BL35" s="48">
        <f>BL37+BL38</f>
        <v>0</v>
      </c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7"/>
      <c r="BZ35" s="48">
        <f>BZ37+BZ38</f>
        <v>0</v>
      </c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7"/>
      <c r="CN35" s="48">
        <f>CN37+CN38</f>
        <v>0</v>
      </c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7"/>
      <c r="DB35" s="48">
        <f>DB37+DB38</f>
        <v>0</v>
      </c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7"/>
      <c r="DP35" s="48">
        <f>DP37+DP38</f>
        <v>0</v>
      </c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90"/>
    </row>
    <row r="36" spans="1:137" x14ac:dyDescent="0.2">
      <c r="A36" s="30"/>
      <c r="B36" s="31"/>
      <c r="C36" s="31"/>
      <c r="D36" s="31"/>
      <c r="E36" s="31"/>
      <c r="F36" s="31"/>
      <c r="G36" s="32"/>
      <c r="H36" s="58" t="s">
        <v>103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60"/>
      <c r="BL36" s="48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7"/>
      <c r="BZ36" s="48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7"/>
      <c r="CN36" s="48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7"/>
      <c r="DB36" s="48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7"/>
      <c r="DP36" s="48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90"/>
    </row>
    <row r="37" spans="1:137" ht="25.5" customHeight="1" x14ac:dyDescent="0.2">
      <c r="A37" s="30" t="s">
        <v>3</v>
      </c>
      <c r="B37" s="31"/>
      <c r="C37" s="31"/>
      <c r="D37" s="31"/>
      <c r="E37" s="31"/>
      <c r="F37" s="31"/>
      <c r="G37" s="32"/>
      <c r="H37" s="55" t="s">
        <v>104</v>
      </c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7"/>
      <c r="BL37" s="48">
        <v>0</v>
      </c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7"/>
      <c r="BZ37" s="48">
        <v>0</v>
      </c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7"/>
      <c r="CN37" s="48">
        <v>0</v>
      </c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7"/>
      <c r="DB37" s="48">
        <v>0</v>
      </c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7"/>
      <c r="DP37" s="48">
        <v>0</v>
      </c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90"/>
    </row>
    <row r="38" spans="1:137" x14ac:dyDescent="0.2">
      <c r="A38" s="30" t="s">
        <v>4</v>
      </c>
      <c r="B38" s="31"/>
      <c r="C38" s="31"/>
      <c r="D38" s="31"/>
      <c r="E38" s="31"/>
      <c r="F38" s="31"/>
      <c r="G38" s="32"/>
      <c r="H38" s="58" t="s">
        <v>105</v>
      </c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60"/>
      <c r="BL38" s="48">
        <v>0</v>
      </c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7"/>
      <c r="BZ38" s="48">
        <v>0</v>
      </c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7"/>
      <c r="CN38" s="48">
        <v>0</v>
      </c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7"/>
      <c r="DB38" s="48">
        <v>0</v>
      </c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7"/>
      <c r="DP38" s="48">
        <v>0</v>
      </c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90"/>
    </row>
    <row r="39" spans="1:137" x14ac:dyDescent="0.2">
      <c r="A39" s="30" t="s">
        <v>17</v>
      </c>
      <c r="B39" s="31"/>
      <c r="C39" s="31"/>
      <c r="D39" s="31"/>
      <c r="E39" s="31"/>
      <c r="F39" s="31"/>
      <c r="G39" s="32"/>
      <c r="H39" s="58" t="s">
        <v>106</v>
      </c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60"/>
      <c r="BL39" s="45">
        <v>0.58699999999999997</v>
      </c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8"/>
      <c r="BZ39" s="45">
        <f>BL39*1.043</f>
        <v>0.61224099999999992</v>
      </c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8"/>
      <c r="CN39" s="45">
        <f>BZ39*1.051</f>
        <v>0.64346529099999983</v>
      </c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8"/>
      <c r="DB39" s="45">
        <f>CN39*1.059</f>
        <v>0.68142974316899974</v>
      </c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8"/>
      <c r="DP39" s="45">
        <f>DB39*1.059</f>
        <v>0.72163409801597067</v>
      </c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2"/>
    </row>
    <row r="40" spans="1:137" x14ac:dyDescent="0.2">
      <c r="A40" s="30"/>
      <c r="B40" s="31"/>
      <c r="C40" s="31"/>
      <c r="D40" s="31"/>
      <c r="E40" s="31"/>
      <c r="F40" s="31"/>
      <c r="G40" s="32"/>
      <c r="H40" s="58" t="s">
        <v>103</v>
      </c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60"/>
      <c r="BL40" s="48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7"/>
      <c r="BZ40" s="48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7"/>
      <c r="CN40" s="48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7"/>
      <c r="DB40" s="48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7"/>
      <c r="DP40" s="48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90"/>
    </row>
    <row r="41" spans="1:137" ht="13.5" thickBot="1" x14ac:dyDescent="0.25">
      <c r="A41" s="36" t="s">
        <v>9</v>
      </c>
      <c r="B41" s="37"/>
      <c r="C41" s="37"/>
      <c r="D41" s="37"/>
      <c r="E41" s="37"/>
      <c r="F41" s="37"/>
      <c r="G41" s="38"/>
      <c r="H41" s="102" t="s">
        <v>107</v>
      </c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4"/>
      <c r="BL41" s="105">
        <v>0</v>
      </c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7"/>
      <c r="BZ41" s="105">
        <v>0</v>
      </c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7"/>
      <c r="CN41" s="105">
        <v>0</v>
      </c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7"/>
      <c r="DB41" s="105">
        <v>0</v>
      </c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7"/>
      <c r="DP41" s="105">
        <v>0</v>
      </c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8"/>
    </row>
    <row r="42" spans="1:137" ht="13.5" thickBot="1" x14ac:dyDescent="0.25">
      <c r="A42" s="61" t="s">
        <v>108</v>
      </c>
      <c r="B42" s="62"/>
      <c r="C42" s="62"/>
      <c r="D42" s="62"/>
      <c r="E42" s="62"/>
      <c r="F42" s="62"/>
      <c r="G42" s="63"/>
      <c r="H42" s="64" t="s">
        <v>109</v>
      </c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6"/>
      <c r="BL42" s="113">
        <f>BL33+BL34</f>
        <v>32.110931999999977</v>
      </c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6"/>
      <c r="BZ42" s="113">
        <f>BZ33+BZ34</f>
        <v>25.819670075999948</v>
      </c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6"/>
      <c r="CN42" s="113">
        <f>CN33+CN34</f>
        <v>23.575916249875959</v>
      </c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6"/>
      <c r="DB42" s="113">
        <f>DB33+DB34</f>
        <v>26.31057830861868</v>
      </c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6"/>
      <c r="DP42" s="113">
        <f>DP33+DP34</f>
        <v>31.237368428827164</v>
      </c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5"/>
    </row>
    <row r="43" spans="1:137" ht="13.5" thickBot="1" x14ac:dyDescent="0.25">
      <c r="A43" s="61" t="s">
        <v>110</v>
      </c>
      <c r="B43" s="62"/>
      <c r="C43" s="62"/>
      <c r="D43" s="62"/>
      <c r="E43" s="62"/>
      <c r="F43" s="62"/>
      <c r="G43" s="63"/>
      <c r="H43" s="64" t="s">
        <v>111</v>
      </c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6"/>
      <c r="BL43" s="113">
        <f>BL42*20/100</f>
        <v>6.4221863999999957</v>
      </c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6"/>
      <c r="BZ43" s="113">
        <f>BZ42*20/100</f>
        <v>5.16393401519999</v>
      </c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6"/>
      <c r="CN43" s="113">
        <f>CN42*20/100</f>
        <v>4.7151832499751922</v>
      </c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6"/>
      <c r="DB43" s="113">
        <f>DB42*20/100</f>
        <v>5.2621156617237368</v>
      </c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6"/>
      <c r="DP43" s="113">
        <f>DP42*20/100</f>
        <v>6.2474736857654332</v>
      </c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5"/>
      <c r="EG43" s="22"/>
    </row>
    <row r="44" spans="1:137" ht="13.5" thickBot="1" x14ac:dyDescent="0.25">
      <c r="A44" s="61" t="s">
        <v>112</v>
      </c>
      <c r="B44" s="62"/>
      <c r="C44" s="62"/>
      <c r="D44" s="62"/>
      <c r="E44" s="62"/>
      <c r="F44" s="62"/>
      <c r="G44" s="63"/>
      <c r="H44" s="64" t="s">
        <v>113</v>
      </c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6"/>
      <c r="BL44" s="113">
        <f>BL42-BL43</f>
        <v>25.688745599999983</v>
      </c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9"/>
      <c r="BZ44" s="113">
        <f>BZ42-BZ43</f>
        <v>20.65573606079996</v>
      </c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9"/>
      <c r="CN44" s="113">
        <f>CN42-CN43</f>
        <v>18.860732999900769</v>
      </c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9"/>
      <c r="DB44" s="113">
        <f>DB42-DB43</f>
        <v>21.048462646894944</v>
      </c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9"/>
      <c r="DP44" s="113">
        <f>DP42-DP43</f>
        <v>24.989894743061733</v>
      </c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8"/>
      <c r="EG44" s="22"/>
    </row>
    <row r="45" spans="1:137" x14ac:dyDescent="0.2">
      <c r="A45" s="67" t="s">
        <v>114</v>
      </c>
      <c r="B45" s="68"/>
      <c r="C45" s="68"/>
      <c r="D45" s="68"/>
      <c r="E45" s="68"/>
      <c r="F45" s="68"/>
      <c r="G45" s="69"/>
      <c r="H45" s="70" t="s">
        <v>115</v>
      </c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2"/>
      <c r="BL45" s="93">
        <f>BL47+BL48+BL49+BL50</f>
        <v>0.45500000000000002</v>
      </c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5"/>
      <c r="BZ45" s="93">
        <f>BZ47+BZ48+BZ49+BZ50</f>
        <v>0.47456499999999996</v>
      </c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5"/>
      <c r="CN45" s="93">
        <f>CN47+CN48+CN49+CN50</f>
        <v>0.49876781499999995</v>
      </c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5"/>
      <c r="DB45" s="93">
        <f>DB47+DB48+DB49+DB50</f>
        <v>0.52819511608499992</v>
      </c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5"/>
      <c r="DP45" s="93">
        <f>DP47+DP48+DP49+DP50</f>
        <v>0.55935862793401492</v>
      </c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7"/>
    </row>
    <row r="46" spans="1:137" x14ac:dyDescent="0.2">
      <c r="A46" s="30"/>
      <c r="B46" s="31"/>
      <c r="C46" s="31"/>
      <c r="D46" s="31"/>
      <c r="E46" s="31"/>
      <c r="F46" s="31"/>
      <c r="G46" s="32"/>
      <c r="H46" s="58" t="s">
        <v>79</v>
      </c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60"/>
      <c r="BL46" s="48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7"/>
      <c r="BZ46" s="48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7"/>
      <c r="CN46" s="48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7"/>
      <c r="DB46" s="48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7"/>
      <c r="DP46" s="48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90"/>
    </row>
    <row r="47" spans="1:137" x14ac:dyDescent="0.2">
      <c r="A47" s="30" t="s">
        <v>2</v>
      </c>
      <c r="B47" s="31"/>
      <c r="C47" s="31"/>
      <c r="D47" s="31"/>
      <c r="E47" s="31"/>
      <c r="F47" s="31"/>
      <c r="G47" s="32"/>
      <c r="H47" s="58" t="s">
        <v>116</v>
      </c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60"/>
      <c r="BL47" s="45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7"/>
      <c r="BZ47" s="45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7"/>
      <c r="CN47" s="48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7"/>
      <c r="DB47" s="48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7"/>
      <c r="DP47" s="48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90"/>
    </row>
    <row r="48" spans="1:137" x14ac:dyDescent="0.2">
      <c r="A48" s="30" t="s">
        <v>17</v>
      </c>
      <c r="B48" s="31"/>
      <c r="C48" s="31"/>
      <c r="D48" s="31"/>
      <c r="E48" s="31"/>
      <c r="F48" s="31"/>
      <c r="G48" s="32"/>
      <c r="H48" s="58" t="s">
        <v>117</v>
      </c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60"/>
      <c r="BL48" s="48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7"/>
      <c r="BZ48" s="48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7"/>
      <c r="CN48" s="48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7"/>
      <c r="DB48" s="48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7"/>
      <c r="DP48" s="48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90"/>
    </row>
    <row r="49" spans="1:133" x14ac:dyDescent="0.2">
      <c r="A49" s="30" t="s">
        <v>18</v>
      </c>
      <c r="B49" s="31"/>
      <c r="C49" s="31"/>
      <c r="D49" s="31"/>
      <c r="E49" s="31"/>
      <c r="F49" s="31"/>
      <c r="G49" s="32"/>
      <c r="H49" s="58" t="s">
        <v>118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60"/>
      <c r="BL49" s="48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7"/>
      <c r="BZ49" s="48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7"/>
      <c r="CN49" s="48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7"/>
      <c r="DB49" s="48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7"/>
      <c r="DP49" s="48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90"/>
    </row>
    <row r="50" spans="1:133" ht="13.5" thickBot="1" x14ac:dyDescent="0.25">
      <c r="A50" s="36" t="s">
        <v>19</v>
      </c>
      <c r="B50" s="37"/>
      <c r="C50" s="37"/>
      <c r="D50" s="37"/>
      <c r="E50" s="37"/>
      <c r="F50" s="37"/>
      <c r="G50" s="38"/>
      <c r="H50" s="102" t="s">
        <v>119</v>
      </c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4"/>
      <c r="BL50" s="45">
        <v>0.45500000000000002</v>
      </c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8"/>
      <c r="BZ50" s="45">
        <f>BL50*1.043</f>
        <v>0.47456499999999996</v>
      </c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8"/>
      <c r="CN50" s="45">
        <f>BZ50*1.051</f>
        <v>0.49876781499999995</v>
      </c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8"/>
      <c r="DB50" s="45">
        <f>CN50*1.059</f>
        <v>0.52819511608499992</v>
      </c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8"/>
      <c r="DP50" s="45">
        <f>DB50*1.059</f>
        <v>0.55935862793401492</v>
      </c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2"/>
    </row>
    <row r="51" spans="1:133" x14ac:dyDescent="0.2">
      <c r="A51" s="67" t="s">
        <v>120</v>
      </c>
      <c r="B51" s="68"/>
      <c r="C51" s="68"/>
      <c r="D51" s="68"/>
      <c r="E51" s="68"/>
      <c r="F51" s="68"/>
      <c r="G51" s="69"/>
      <c r="H51" s="70" t="s">
        <v>121</v>
      </c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4"/>
      <c r="BZ51" s="42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4"/>
      <c r="CN51" s="42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4"/>
      <c r="DB51" s="42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4"/>
      <c r="DP51" s="42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88"/>
    </row>
    <row r="52" spans="1:133" x14ac:dyDescent="0.2">
      <c r="A52" s="30" t="s">
        <v>2</v>
      </c>
      <c r="B52" s="31"/>
      <c r="C52" s="31"/>
      <c r="D52" s="31"/>
      <c r="E52" s="31"/>
      <c r="F52" s="31"/>
      <c r="G52" s="32"/>
      <c r="H52" s="58" t="s">
        <v>122</v>
      </c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60"/>
      <c r="BL52" s="48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7"/>
      <c r="BZ52" s="48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7"/>
      <c r="CN52" s="48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7"/>
      <c r="DB52" s="48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7"/>
      <c r="DP52" s="48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90"/>
    </row>
    <row r="53" spans="1:133" x14ac:dyDescent="0.2">
      <c r="A53" s="30" t="s">
        <v>17</v>
      </c>
      <c r="B53" s="31"/>
      <c r="C53" s="31"/>
      <c r="D53" s="31"/>
      <c r="E53" s="31"/>
      <c r="F53" s="31"/>
      <c r="G53" s="32"/>
      <c r="H53" s="58" t="s">
        <v>123</v>
      </c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60"/>
      <c r="BL53" s="48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7"/>
      <c r="BZ53" s="48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7"/>
      <c r="CN53" s="48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7"/>
      <c r="DB53" s="48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7"/>
      <c r="DP53" s="48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90"/>
    </row>
    <row r="54" spans="1:133" ht="13.5" thickBot="1" x14ac:dyDescent="0.25">
      <c r="A54" s="36"/>
      <c r="B54" s="37"/>
      <c r="C54" s="37"/>
      <c r="D54" s="37"/>
      <c r="E54" s="37"/>
      <c r="F54" s="37"/>
      <c r="G54" s="38"/>
      <c r="H54" s="102" t="s">
        <v>124</v>
      </c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4"/>
      <c r="BL54" s="105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7"/>
      <c r="BZ54" s="105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7"/>
      <c r="CN54" s="105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7"/>
      <c r="DB54" s="105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7"/>
      <c r="DP54" s="105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8"/>
    </row>
    <row r="55" spans="1:133" x14ac:dyDescent="0.2">
      <c r="A55" s="67" t="s">
        <v>125</v>
      </c>
      <c r="B55" s="68"/>
      <c r="C55" s="68"/>
      <c r="D55" s="68"/>
      <c r="E55" s="68"/>
      <c r="F55" s="68"/>
      <c r="G55" s="69"/>
      <c r="H55" s="70" t="s">
        <v>126</v>
      </c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4"/>
      <c r="BZ55" s="42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4"/>
      <c r="CN55" s="42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4"/>
      <c r="DB55" s="42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4"/>
      <c r="DP55" s="42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88"/>
    </row>
    <row r="56" spans="1:133" x14ac:dyDescent="0.2">
      <c r="A56" s="30" t="s">
        <v>2</v>
      </c>
      <c r="B56" s="31"/>
      <c r="C56" s="31"/>
      <c r="D56" s="31"/>
      <c r="E56" s="31"/>
      <c r="F56" s="31"/>
      <c r="G56" s="32"/>
      <c r="H56" s="58" t="s">
        <v>127</v>
      </c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60"/>
      <c r="BL56" s="48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7"/>
      <c r="BZ56" s="48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7"/>
      <c r="CN56" s="48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7"/>
      <c r="DB56" s="48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7"/>
      <c r="DP56" s="48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90"/>
    </row>
    <row r="57" spans="1:133" x14ac:dyDescent="0.2">
      <c r="A57" s="30" t="s">
        <v>17</v>
      </c>
      <c r="B57" s="31"/>
      <c r="C57" s="31"/>
      <c r="D57" s="31"/>
      <c r="E57" s="31"/>
      <c r="F57" s="31"/>
      <c r="G57" s="32"/>
      <c r="H57" s="58" t="s">
        <v>128</v>
      </c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60"/>
      <c r="BL57" s="48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7"/>
      <c r="BZ57" s="48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7"/>
      <c r="CN57" s="48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7"/>
      <c r="DB57" s="48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7"/>
      <c r="DP57" s="48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90"/>
    </row>
    <row r="58" spans="1:133" ht="13.5" thickBot="1" x14ac:dyDescent="0.25">
      <c r="A58" s="36"/>
      <c r="B58" s="37"/>
      <c r="C58" s="37"/>
      <c r="D58" s="37"/>
      <c r="E58" s="37"/>
      <c r="F58" s="37"/>
      <c r="G58" s="38"/>
      <c r="H58" s="102" t="s">
        <v>124</v>
      </c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4"/>
      <c r="BL58" s="105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7"/>
      <c r="BZ58" s="105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7"/>
      <c r="CN58" s="105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7"/>
      <c r="DB58" s="105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7"/>
      <c r="DP58" s="105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8"/>
    </row>
    <row r="59" spans="1:133" x14ac:dyDescent="0.2">
      <c r="A59" s="67" t="s">
        <v>129</v>
      </c>
      <c r="B59" s="68"/>
      <c r="C59" s="68"/>
      <c r="D59" s="68"/>
      <c r="E59" s="68"/>
      <c r="F59" s="68"/>
      <c r="G59" s="69"/>
      <c r="H59" s="70" t="s">
        <v>130</v>
      </c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4"/>
      <c r="BZ59" s="42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4"/>
      <c r="CN59" s="42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4"/>
      <c r="DB59" s="42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4"/>
      <c r="DP59" s="42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88"/>
    </row>
    <row r="60" spans="1:133" x14ac:dyDescent="0.2">
      <c r="A60" s="30"/>
      <c r="B60" s="31"/>
      <c r="C60" s="31"/>
      <c r="D60" s="31"/>
      <c r="E60" s="31"/>
      <c r="F60" s="31"/>
      <c r="G60" s="32"/>
      <c r="H60" s="58" t="s">
        <v>131</v>
      </c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60"/>
      <c r="BL60" s="48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7"/>
      <c r="BZ60" s="48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7"/>
      <c r="CN60" s="48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7"/>
      <c r="DB60" s="48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7"/>
      <c r="DP60" s="48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90"/>
    </row>
    <row r="61" spans="1:133" x14ac:dyDescent="0.2">
      <c r="A61" s="30" t="s">
        <v>2</v>
      </c>
      <c r="B61" s="31"/>
      <c r="C61" s="31"/>
      <c r="D61" s="31"/>
      <c r="E61" s="31"/>
      <c r="F61" s="31"/>
      <c r="G61" s="32"/>
      <c r="H61" s="58" t="s">
        <v>132</v>
      </c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60"/>
      <c r="BL61" s="48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7"/>
      <c r="BZ61" s="48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7"/>
      <c r="CN61" s="48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7"/>
      <c r="DB61" s="48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7"/>
      <c r="DP61" s="48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90"/>
    </row>
    <row r="62" spans="1:133" x14ac:dyDescent="0.2">
      <c r="A62" s="30" t="s">
        <v>3</v>
      </c>
      <c r="B62" s="31"/>
      <c r="C62" s="31"/>
      <c r="D62" s="31"/>
      <c r="E62" s="31"/>
      <c r="F62" s="31"/>
      <c r="G62" s="32"/>
      <c r="H62" s="58" t="s">
        <v>133</v>
      </c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60"/>
      <c r="BL62" s="48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7"/>
      <c r="BZ62" s="48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7"/>
      <c r="CN62" s="48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7"/>
      <c r="DB62" s="48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7"/>
      <c r="DP62" s="48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90"/>
    </row>
    <row r="63" spans="1:133" ht="13.5" thickBot="1" x14ac:dyDescent="0.25">
      <c r="A63" s="36" t="s">
        <v>17</v>
      </c>
      <c r="B63" s="37"/>
      <c r="C63" s="37"/>
      <c r="D63" s="37"/>
      <c r="E63" s="37"/>
      <c r="F63" s="37"/>
      <c r="G63" s="38"/>
      <c r="H63" s="102" t="s">
        <v>134</v>
      </c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4"/>
      <c r="BL63" s="105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7"/>
      <c r="BZ63" s="105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7"/>
      <c r="CN63" s="105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7"/>
      <c r="DB63" s="105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7"/>
      <c r="DP63" s="105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8"/>
    </row>
    <row r="64" spans="1:133" x14ac:dyDescent="0.2">
      <c r="A64" s="67" t="s">
        <v>135</v>
      </c>
      <c r="B64" s="68"/>
      <c r="C64" s="68"/>
      <c r="D64" s="68"/>
      <c r="E64" s="68"/>
      <c r="F64" s="68"/>
      <c r="G64" s="69"/>
      <c r="H64" s="70" t="s">
        <v>136</v>
      </c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2"/>
      <c r="BL64" s="42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4"/>
      <c r="BZ64" s="42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4"/>
      <c r="CN64" s="42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4"/>
      <c r="DB64" s="42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4"/>
      <c r="DP64" s="42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88"/>
    </row>
    <row r="65" spans="1:137" x14ac:dyDescent="0.2">
      <c r="A65" s="30"/>
      <c r="B65" s="31"/>
      <c r="C65" s="31"/>
      <c r="D65" s="31"/>
      <c r="E65" s="31"/>
      <c r="F65" s="31"/>
      <c r="G65" s="32"/>
      <c r="H65" s="58" t="s">
        <v>137</v>
      </c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60"/>
      <c r="BL65" s="48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7"/>
      <c r="BZ65" s="48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7"/>
      <c r="CN65" s="48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7"/>
      <c r="DB65" s="48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7"/>
      <c r="DP65" s="48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90"/>
    </row>
    <row r="66" spans="1:137" x14ac:dyDescent="0.2">
      <c r="A66" s="30" t="s">
        <v>2</v>
      </c>
      <c r="B66" s="31"/>
      <c r="C66" s="31"/>
      <c r="D66" s="31"/>
      <c r="E66" s="31"/>
      <c r="F66" s="31"/>
      <c r="G66" s="32"/>
      <c r="H66" s="58" t="s">
        <v>138</v>
      </c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60"/>
      <c r="BL66" s="48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7"/>
      <c r="BZ66" s="48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7"/>
      <c r="CN66" s="48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7"/>
      <c r="DB66" s="48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7"/>
      <c r="DP66" s="48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90"/>
    </row>
    <row r="67" spans="1:137" x14ac:dyDescent="0.2">
      <c r="A67" s="30" t="s">
        <v>3</v>
      </c>
      <c r="B67" s="31"/>
      <c r="C67" s="31"/>
      <c r="D67" s="31"/>
      <c r="E67" s="31"/>
      <c r="F67" s="31"/>
      <c r="G67" s="32"/>
      <c r="H67" s="58" t="s">
        <v>133</v>
      </c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60"/>
      <c r="BL67" s="48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7"/>
      <c r="BZ67" s="48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7"/>
      <c r="CN67" s="48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7"/>
      <c r="DB67" s="48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7"/>
      <c r="DP67" s="48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90"/>
    </row>
    <row r="68" spans="1:137" ht="13.5" thickBot="1" x14ac:dyDescent="0.25">
      <c r="A68" s="36" t="s">
        <v>17</v>
      </c>
      <c r="B68" s="37"/>
      <c r="C68" s="37"/>
      <c r="D68" s="37"/>
      <c r="E68" s="37"/>
      <c r="F68" s="37"/>
      <c r="G68" s="38"/>
      <c r="H68" s="102" t="s">
        <v>134</v>
      </c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4"/>
      <c r="BL68" s="105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7"/>
      <c r="BZ68" s="105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7"/>
      <c r="CN68" s="105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7"/>
      <c r="DB68" s="105"/>
      <c r="DC68" s="106"/>
      <c r="DD68" s="106"/>
      <c r="DE68" s="106"/>
      <c r="DF68" s="106"/>
      <c r="DG68" s="106"/>
      <c r="DH68" s="106"/>
      <c r="DI68" s="106"/>
      <c r="DJ68" s="106"/>
      <c r="DK68" s="106"/>
      <c r="DL68" s="106"/>
      <c r="DM68" s="106"/>
      <c r="DN68" s="106"/>
      <c r="DO68" s="107"/>
      <c r="DP68" s="105"/>
      <c r="DQ68" s="106"/>
      <c r="DR68" s="106"/>
      <c r="DS68" s="106"/>
      <c r="DT68" s="106"/>
      <c r="DU68" s="106"/>
      <c r="DV68" s="106"/>
      <c r="DW68" s="106"/>
      <c r="DX68" s="106"/>
      <c r="DY68" s="106"/>
      <c r="DZ68" s="106"/>
      <c r="EA68" s="106"/>
      <c r="EB68" s="106"/>
      <c r="EC68" s="108"/>
    </row>
    <row r="69" spans="1:137" ht="13.5" thickBot="1" x14ac:dyDescent="0.25">
      <c r="A69" s="61" t="s">
        <v>139</v>
      </c>
      <c r="B69" s="62"/>
      <c r="C69" s="62"/>
      <c r="D69" s="62"/>
      <c r="E69" s="62"/>
      <c r="F69" s="62"/>
      <c r="G69" s="63"/>
      <c r="H69" s="64" t="s">
        <v>140</v>
      </c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6"/>
      <c r="BL69" s="113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6"/>
      <c r="BZ69" s="113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6"/>
      <c r="CN69" s="113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6"/>
      <c r="DB69" s="113"/>
      <c r="DC69" s="114"/>
      <c r="DD69" s="114"/>
      <c r="DE69" s="114"/>
      <c r="DF69" s="114"/>
      <c r="DG69" s="114"/>
      <c r="DH69" s="114"/>
      <c r="DI69" s="114"/>
      <c r="DJ69" s="114"/>
      <c r="DK69" s="114"/>
      <c r="DL69" s="114"/>
      <c r="DM69" s="114"/>
      <c r="DN69" s="114"/>
      <c r="DO69" s="116"/>
      <c r="DP69" s="113"/>
      <c r="DQ69" s="114"/>
      <c r="DR69" s="114"/>
      <c r="DS69" s="114"/>
      <c r="DT69" s="114"/>
      <c r="DU69" s="114"/>
      <c r="DV69" s="114"/>
      <c r="DW69" s="114"/>
      <c r="DX69" s="114"/>
      <c r="DY69" s="114"/>
      <c r="DZ69" s="114"/>
      <c r="EA69" s="114"/>
      <c r="EB69" s="114"/>
      <c r="EC69" s="115"/>
    </row>
    <row r="70" spans="1:137" x14ac:dyDescent="0.2">
      <c r="A70" s="67" t="s">
        <v>141</v>
      </c>
      <c r="B70" s="68"/>
      <c r="C70" s="68"/>
      <c r="D70" s="68"/>
      <c r="E70" s="68"/>
      <c r="F70" s="68"/>
      <c r="G70" s="69"/>
      <c r="H70" s="70" t="s">
        <v>142</v>
      </c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4"/>
      <c r="BZ70" s="42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4"/>
      <c r="CN70" s="42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4"/>
      <c r="DB70" s="42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4"/>
      <c r="DP70" s="42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88"/>
    </row>
    <row r="71" spans="1:137" x14ac:dyDescent="0.2">
      <c r="A71" s="30" t="s">
        <v>2</v>
      </c>
      <c r="B71" s="31"/>
      <c r="C71" s="31"/>
      <c r="D71" s="31"/>
      <c r="E71" s="31"/>
      <c r="F71" s="31"/>
      <c r="G71" s="32"/>
      <c r="H71" s="58" t="s">
        <v>143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60"/>
      <c r="BL71" s="48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7"/>
      <c r="BZ71" s="48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7"/>
      <c r="CN71" s="48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7"/>
      <c r="DB71" s="48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7"/>
      <c r="DP71" s="48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90"/>
    </row>
    <row r="72" spans="1:137" ht="13.5" thickBot="1" x14ac:dyDescent="0.25">
      <c r="A72" s="36" t="s">
        <v>17</v>
      </c>
      <c r="B72" s="37"/>
      <c r="C72" s="37"/>
      <c r="D72" s="37"/>
      <c r="E72" s="37"/>
      <c r="F72" s="37"/>
      <c r="G72" s="38"/>
      <c r="H72" s="102" t="s">
        <v>144</v>
      </c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4"/>
      <c r="BL72" s="105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7"/>
      <c r="BZ72" s="105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7"/>
      <c r="CN72" s="105"/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7"/>
      <c r="DB72" s="105"/>
      <c r="DC72" s="106"/>
      <c r="DD72" s="106"/>
      <c r="DE72" s="106"/>
      <c r="DF72" s="106"/>
      <c r="DG72" s="106"/>
      <c r="DH72" s="106"/>
      <c r="DI72" s="106"/>
      <c r="DJ72" s="106"/>
      <c r="DK72" s="106"/>
      <c r="DL72" s="106"/>
      <c r="DM72" s="106"/>
      <c r="DN72" s="106"/>
      <c r="DO72" s="107"/>
      <c r="DP72" s="105"/>
      <c r="DQ72" s="106"/>
      <c r="DR72" s="106"/>
      <c r="DS72" s="106"/>
      <c r="DT72" s="106"/>
      <c r="DU72" s="106"/>
      <c r="DV72" s="106"/>
      <c r="DW72" s="106"/>
      <c r="DX72" s="106"/>
      <c r="DY72" s="106"/>
      <c r="DZ72" s="106"/>
      <c r="EA72" s="106"/>
      <c r="EB72" s="106"/>
      <c r="EC72" s="108"/>
    </row>
    <row r="73" spans="1:137" ht="13.5" thickBot="1" x14ac:dyDescent="0.25">
      <c r="A73" s="61" t="s">
        <v>145</v>
      </c>
      <c r="B73" s="62"/>
      <c r="C73" s="62"/>
      <c r="D73" s="62"/>
      <c r="E73" s="62"/>
      <c r="F73" s="62"/>
      <c r="G73" s="63"/>
      <c r="H73" s="64" t="s">
        <v>146</v>
      </c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6"/>
      <c r="BL73" s="120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9"/>
      <c r="BZ73" s="120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9"/>
      <c r="CN73" s="120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9"/>
      <c r="DB73" s="120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  <c r="DO73" s="119"/>
      <c r="DP73" s="120"/>
      <c r="DQ73" s="117"/>
      <c r="DR73" s="117"/>
      <c r="DS73" s="117"/>
      <c r="DT73" s="117"/>
      <c r="DU73" s="117"/>
      <c r="DV73" s="117"/>
      <c r="DW73" s="117"/>
      <c r="DX73" s="117"/>
      <c r="DY73" s="117"/>
      <c r="DZ73" s="117"/>
      <c r="EA73" s="117"/>
      <c r="EB73" s="117"/>
      <c r="EC73" s="118"/>
    </row>
    <row r="74" spans="1:137" x14ac:dyDescent="0.2">
      <c r="A74" s="67" t="s">
        <v>147</v>
      </c>
      <c r="B74" s="68"/>
      <c r="C74" s="68"/>
      <c r="D74" s="68"/>
      <c r="E74" s="68"/>
      <c r="F74" s="68"/>
      <c r="G74" s="69"/>
      <c r="H74" s="70" t="s">
        <v>148</v>
      </c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2"/>
      <c r="BL74" s="93">
        <v>26.260999999999999</v>
      </c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5"/>
      <c r="BZ74" s="93">
        <v>28.626000000000001</v>
      </c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5"/>
      <c r="CN74" s="93">
        <v>26.108000000000001</v>
      </c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5"/>
      <c r="DB74" s="93">
        <v>22.945</v>
      </c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5"/>
      <c r="DP74" s="93">
        <v>27.672999999999998</v>
      </c>
      <c r="DQ74" s="94"/>
      <c r="DR74" s="94"/>
      <c r="DS74" s="94"/>
      <c r="DT74" s="94"/>
      <c r="DU74" s="94"/>
      <c r="DV74" s="94"/>
      <c r="DW74" s="94"/>
      <c r="DX74" s="94"/>
      <c r="DY74" s="94"/>
      <c r="DZ74" s="94"/>
      <c r="EA74" s="94"/>
      <c r="EB74" s="94"/>
      <c r="EC74" s="97"/>
      <c r="EG74" s="22"/>
    </row>
    <row r="75" spans="1:137" ht="13.5" thickBot="1" x14ac:dyDescent="0.25">
      <c r="A75" s="36"/>
      <c r="B75" s="37"/>
      <c r="C75" s="37"/>
      <c r="D75" s="37"/>
      <c r="E75" s="37"/>
      <c r="F75" s="37"/>
      <c r="G75" s="38"/>
      <c r="H75" s="102" t="s">
        <v>133</v>
      </c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4"/>
      <c r="BL75" s="105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7"/>
      <c r="BZ75" s="105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7"/>
      <c r="CN75" s="105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7"/>
      <c r="DB75" s="105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106"/>
      <c r="DN75" s="106"/>
      <c r="DO75" s="107"/>
      <c r="DP75" s="105"/>
      <c r="DQ75" s="106"/>
      <c r="DR75" s="106"/>
      <c r="DS75" s="106"/>
      <c r="DT75" s="106"/>
      <c r="DU75" s="106"/>
      <c r="DV75" s="106"/>
      <c r="DW75" s="106"/>
      <c r="DX75" s="106"/>
      <c r="DY75" s="106"/>
      <c r="DZ75" s="106"/>
      <c r="EA75" s="106"/>
      <c r="EB75" s="106"/>
      <c r="EC75" s="108"/>
    </row>
    <row r="76" spans="1:137" ht="38.25" customHeight="1" thickBot="1" x14ac:dyDescent="0.25">
      <c r="A76" s="61" t="s">
        <v>147</v>
      </c>
      <c r="B76" s="62"/>
      <c r="C76" s="62"/>
      <c r="D76" s="62"/>
      <c r="E76" s="62"/>
      <c r="F76" s="62"/>
      <c r="G76" s="63"/>
      <c r="H76" s="128" t="s">
        <v>149</v>
      </c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30"/>
      <c r="BL76" s="113">
        <f>BL15+BL35+BL53+BL56+BL59+BL69+BL74+BL73</f>
        <v>240.28893199999999</v>
      </c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6"/>
      <c r="BZ76" s="113">
        <f>BZ15+BZ35+BZ53+BZ56+BZ59+BZ69+BZ74+BZ73</f>
        <v>244.18510107599997</v>
      </c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6"/>
      <c r="CN76" s="113">
        <f>CN15+CN35+CN53+CN56+CN59+CN69+CN74+CN73</f>
        <v>249.10005823087596</v>
      </c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6"/>
      <c r="DB76" s="113">
        <f>DB15+DB35+DB53+DB56+DB59+DB69+DB74+DB73</f>
        <v>260.43727266649762</v>
      </c>
      <c r="DC76" s="114"/>
      <c r="DD76" s="114"/>
      <c r="DE76" s="114"/>
      <c r="DF76" s="114"/>
      <c r="DG76" s="114"/>
      <c r="DH76" s="114"/>
      <c r="DI76" s="114"/>
      <c r="DJ76" s="114"/>
      <c r="DK76" s="114"/>
      <c r="DL76" s="114"/>
      <c r="DM76" s="114"/>
      <c r="DN76" s="114"/>
      <c r="DO76" s="116"/>
      <c r="DP76" s="113">
        <f>DP15+DP35+DP53+DP56+DP59+DP69+DP74+DP73</f>
        <v>282.55178275382099</v>
      </c>
      <c r="DQ76" s="114"/>
      <c r="DR76" s="114"/>
      <c r="DS76" s="114"/>
      <c r="DT76" s="114"/>
      <c r="DU76" s="114"/>
      <c r="DV76" s="114"/>
      <c r="DW76" s="114"/>
      <c r="DX76" s="114"/>
      <c r="DY76" s="114"/>
      <c r="DZ76" s="114"/>
      <c r="EA76" s="114"/>
      <c r="EB76" s="114"/>
      <c r="EC76" s="115"/>
    </row>
    <row r="77" spans="1:137" ht="38.25" customHeight="1" x14ac:dyDescent="0.2">
      <c r="A77" s="67" t="s">
        <v>150</v>
      </c>
      <c r="B77" s="68"/>
      <c r="C77" s="68"/>
      <c r="D77" s="68"/>
      <c r="E77" s="68"/>
      <c r="F77" s="68"/>
      <c r="G77" s="69"/>
      <c r="H77" s="131" t="s">
        <v>151</v>
      </c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3"/>
      <c r="BL77" s="93">
        <f>BL19-BL26+BL39+BL52+BL57+BL43+BL45+BL64+BL71+BL74</f>
        <v>210.8181864</v>
      </c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5"/>
      <c r="BZ77" s="93">
        <f>BZ19-BZ26+BZ39+BZ52+BZ57+BZ43+BZ45+BZ64+BZ71+BZ74</f>
        <v>219.58473901520003</v>
      </c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5"/>
      <c r="CN77" s="93">
        <f>CN19-CN26+CN39+CN52+CN57+CN43+CN45+CN64+CN71+CN74</f>
        <v>226.09352330497521</v>
      </c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5"/>
      <c r="DB77" s="93">
        <f>DB19-DB26+DB39+DB52+DB57+DB43+DB45+DB64+DB71+DB74</f>
        <v>234.99840577996864</v>
      </c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5"/>
      <c r="DP77" s="93">
        <f>DP19-DP26+DP39+DP52+DP57+DP43+DP45+DP64+DP71+DP74</f>
        <v>252.91244992098689</v>
      </c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7"/>
    </row>
    <row r="78" spans="1:137" ht="25.5" customHeight="1" thickBot="1" x14ac:dyDescent="0.25">
      <c r="A78" s="122"/>
      <c r="B78" s="123"/>
      <c r="C78" s="123"/>
      <c r="D78" s="123"/>
      <c r="E78" s="123"/>
      <c r="F78" s="123"/>
      <c r="G78" s="124"/>
      <c r="H78" s="125" t="s">
        <v>152</v>
      </c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7"/>
      <c r="BL78" s="39">
        <f>BL76-BL77</f>
        <v>29.470745599999987</v>
      </c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1"/>
      <c r="BZ78" s="39">
        <f>BZ76-BZ77</f>
        <v>24.600362060799938</v>
      </c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1"/>
      <c r="CN78" s="39">
        <f>CN76-CN77</f>
        <v>23.006534925900752</v>
      </c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1"/>
      <c r="DB78" s="39">
        <f>DB76-DB77</f>
        <v>25.438866886528984</v>
      </c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1"/>
      <c r="DP78" s="39">
        <f>DP76-DP77</f>
        <v>29.6393328328341</v>
      </c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121"/>
    </row>
    <row r="79" spans="1:137" ht="13.5" thickBot="1" x14ac:dyDescent="0.25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5"/>
    </row>
    <row r="80" spans="1:137" x14ac:dyDescent="0.2">
      <c r="A80" s="67"/>
      <c r="B80" s="68"/>
      <c r="C80" s="68"/>
      <c r="D80" s="68"/>
      <c r="E80" s="68"/>
      <c r="F80" s="68"/>
      <c r="G80" s="69"/>
      <c r="H80" s="70" t="s">
        <v>16</v>
      </c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4"/>
      <c r="BZ80" s="42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4"/>
      <c r="CN80" s="42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4"/>
      <c r="DB80" s="42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4"/>
      <c r="DP80" s="42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88"/>
    </row>
    <row r="81" spans="1:137" x14ac:dyDescent="0.2">
      <c r="A81" s="30" t="s">
        <v>2</v>
      </c>
      <c r="B81" s="31"/>
      <c r="C81" s="31"/>
      <c r="D81" s="31"/>
      <c r="E81" s="31"/>
      <c r="F81" s="31"/>
      <c r="G81" s="32"/>
      <c r="H81" s="58" t="s">
        <v>153</v>
      </c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60"/>
      <c r="BL81" s="45">
        <f>BL42+BL26</f>
        <v>36.347931999999979</v>
      </c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7"/>
      <c r="BZ81" s="45">
        <f>BZ42+BZ26</f>
        <v>30.238861075999949</v>
      </c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7"/>
      <c r="CN81" s="45">
        <f>CN42+CN26</f>
        <v>28.220485990875957</v>
      </c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7"/>
      <c r="DB81" s="45">
        <f>DB42+DB26</f>
        <v>31.22917766433768</v>
      </c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7"/>
      <c r="DP81" s="45">
        <f>DP42+DP26</f>
        <v>36.446165146533588</v>
      </c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90"/>
      <c r="EG81" s="22"/>
    </row>
    <row r="82" spans="1:137" x14ac:dyDescent="0.2">
      <c r="A82" s="30" t="s">
        <v>17</v>
      </c>
      <c r="B82" s="31"/>
      <c r="C82" s="31"/>
      <c r="D82" s="31"/>
      <c r="E82" s="31"/>
      <c r="F82" s="31"/>
      <c r="G82" s="32"/>
      <c r="H82" s="58" t="s">
        <v>154</v>
      </c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60"/>
      <c r="BL82" s="48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7"/>
      <c r="BZ82" s="48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7"/>
      <c r="CN82" s="48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7"/>
      <c r="DB82" s="48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7"/>
      <c r="DP82" s="48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90"/>
    </row>
    <row r="83" spans="1:137" ht="13.5" thickBot="1" x14ac:dyDescent="0.25">
      <c r="A83" s="36" t="s">
        <v>18</v>
      </c>
      <c r="B83" s="37"/>
      <c r="C83" s="37"/>
      <c r="D83" s="37"/>
      <c r="E83" s="37"/>
      <c r="F83" s="37"/>
      <c r="G83" s="38"/>
      <c r="H83" s="102" t="s">
        <v>155</v>
      </c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4"/>
      <c r="BL83" s="49">
        <f>BL15/127.74</f>
        <v>1.675496571160169</v>
      </c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1"/>
      <c r="BZ83" s="135">
        <f>BZ15/127.74</f>
        <v>1.6874831773602628</v>
      </c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1"/>
      <c r="CN83" s="49">
        <f>CN15/127.74</f>
        <v>1.7456713498581178</v>
      </c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1"/>
      <c r="DB83" s="49">
        <f>DB15/127.74</f>
        <v>1.8591848494324223</v>
      </c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1"/>
      <c r="DP83" s="49">
        <f>DP15/127.74</f>
        <v>1.9952934300440035</v>
      </c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134"/>
    </row>
    <row r="84" spans="1:137" s="6" customFormat="1" ht="18.75" customHeight="1" x14ac:dyDescent="0.2">
      <c r="G84" s="7" t="s">
        <v>62</v>
      </c>
      <c r="H84" s="6" t="s">
        <v>156</v>
      </c>
      <c r="BZ84" s="23"/>
    </row>
    <row r="85" spans="1:137" ht="31.5" customHeight="1" x14ac:dyDescent="0.2">
      <c r="F85" s="2" t="s">
        <v>168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</row>
    <row r="88" spans="1:137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</row>
    <row r="89" spans="1:137" x14ac:dyDescent="0.2">
      <c r="A89" s="25" t="s">
        <v>166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</row>
    <row r="90" spans="1:137" x14ac:dyDescent="0.2">
      <c r="A90" s="25" t="s">
        <v>167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</row>
  </sheetData>
  <mergeCells count="509">
    <mergeCell ref="DP82:EC82"/>
    <mergeCell ref="DP83:EC83"/>
    <mergeCell ref="A80:G80"/>
    <mergeCell ref="H80:BK80"/>
    <mergeCell ref="CN80:DA80"/>
    <mergeCell ref="DB80:DO80"/>
    <mergeCell ref="A81:G81"/>
    <mergeCell ref="H81:BK81"/>
    <mergeCell ref="CN81:DA81"/>
    <mergeCell ref="DB81:DO81"/>
    <mergeCell ref="BZ80:CM80"/>
    <mergeCell ref="BZ81:CM81"/>
    <mergeCell ref="DP80:EC80"/>
    <mergeCell ref="DP81:EC81"/>
    <mergeCell ref="A82:G82"/>
    <mergeCell ref="H82:BK82"/>
    <mergeCell ref="CN82:DA82"/>
    <mergeCell ref="DB82:DO82"/>
    <mergeCell ref="A83:G83"/>
    <mergeCell ref="H83:BK83"/>
    <mergeCell ref="CN83:DA83"/>
    <mergeCell ref="DB83:DO83"/>
    <mergeCell ref="BZ82:CM82"/>
    <mergeCell ref="BZ83:CM83"/>
    <mergeCell ref="A78:G78"/>
    <mergeCell ref="H78:BK78"/>
    <mergeCell ref="CN78:DA78"/>
    <mergeCell ref="DB78:DO78"/>
    <mergeCell ref="A76:G76"/>
    <mergeCell ref="H76:BK76"/>
    <mergeCell ref="CN76:DA76"/>
    <mergeCell ref="DB76:DO76"/>
    <mergeCell ref="A77:G77"/>
    <mergeCell ref="H77:BK77"/>
    <mergeCell ref="CN77:DA77"/>
    <mergeCell ref="DB77:DO77"/>
    <mergeCell ref="BZ76:CM76"/>
    <mergeCell ref="BZ77:CM77"/>
    <mergeCell ref="BZ78:CM78"/>
    <mergeCell ref="BL76:BY76"/>
    <mergeCell ref="BL77:BY77"/>
    <mergeCell ref="H75:BK75"/>
    <mergeCell ref="CN75:DA75"/>
    <mergeCell ref="DB75:DO75"/>
    <mergeCell ref="BZ74:CM74"/>
    <mergeCell ref="BZ75:CM75"/>
    <mergeCell ref="BL74:BY74"/>
    <mergeCell ref="BL75:BY75"/>
    <mergeCell ref="DP74:EC74"/>
    <mergeCell ref="DP75:EC75"/>
    <mergeCell ref="CN73:DA73"/>
    <mergeCell ref="DB73:DO73"/>
    <mergeCell ref="BZ72:CM72"/>
    <mergeCell ref="BZ73:CM73"/>
    <mergeCell ref="BL72:BY72"/>
    <mergeCell ref="BL73:BY73"/>
    <mergeCell ref="DP76:EC76"/>
    <mergeCell ref="DP77:EC77"/>
    <mergeCell ref="DP78:EC78"/>
    <mergeCell ref="CN74:DA74"/>
    <mergeCell ref="DB74:DO74"/>
    <mergeCell ref="BZ68:CM68"/>
    <mergeCell ref="BZ69:CM69"/>
    <mergeCell ref="BL68:BY68"/>
    <mergeCell ref="BL69:BY69"/>
    <mergeCell ref="DP72:EC72"/>
    <mergeCell ref="DP73:EC73"/>
    <mergeCell ref="A70:G70"/>
    <mergeCell ref="H70:BK70"/>
    <mergeCell ref="CN70:DA70"/>
    <mergeCell ref="DB70:DO70"/>
    <mergeCell ref="A71:G71"/>
    <mergeCell ref="H71:BK71"/>
    <mergeCell ref="CN71:DA71"/>
    <mergeCell ref="DB71:DO71"/>
    <mergeCell ref="BZ70:CM70"/>
    <mergeCell ref="BZ71:CM71"/>
    <mergeCell ref="BL70:BY70"/>
    <mergeCell ref="BL71:BY71"/>
    <mergeCell ref="DP70:EC70"/>
    <mergeCell ref="DP71:EC71"/>
    <mergeCell ref="A72:G72"/>
    <mergeCell ref="H72:BK72"/>
    <mergeCell ref="CN72:DA72"/>
    <mergeCell ref="DB72:DO72"/>
    <mergeCell ref="DP68:EC68"/>
    <mergeCell ref="DP69:EC69"/>
    <mergeCell ref="A66:G66"/>
    <mergeCell ref="H66:BK66"/>
    <mergeCell ref="CN66:DA66"/>
    <mergeCell ref="DB66:DO66"/>
    <mergeCell ref="A67:G67"/>
    <mergeCell ref="H67:BK67"/>
    <mergeCell ref="CN67:DA67"/>
    <mergeCell ref="DB67:DO67"/>
    <mergeCell ref="BZ66:CM66"/>
    <mergeCell ref="BZ67:CM67"/>
    <mergeCell ref="BL66:BY66"/>
    <mergeCell ref="BL67:BY67"/>
    <mergeCell ref="DP66:EC66"/>
    <mergeCell ref="DP67:EC67"/>
    <mergeCell ref="A68:G68"/>
    <mergeCell ref="H68:BK68"/>
    <mergeCell ref="CN68:DA68"/>
    <mergeCell ref="DB68:DO68"/>
    <mergeCell ref="A69:G69"/>
    <mergeCell ref="H69:BK69"/>
    <mergeCell ref="CN69:DA69"/>
    <mergeCell ref="DB69:DO69"/>
    <mergeCell ref="CN64:DA64"/>
    <mergeCell ref="DB64:DO64"/>
    <mergeCell ref="A65:G65"/>
    <mergeCell ref="H65:BK65"/>
    <mergeCell ref="CN65:DA65"/>
    <mergeCell ref="DB65:DO65"/>
    <mergeCell ref="BZ64:CM64"/>
    <mergeCell ref="BZ65:CM65"/>
    <mergeCell ref="BL64:BY64"/>
    <mergeCell ref="BL65:BY65"/>
    <mergeCell ref="CN61:DA61"/>
    <mergeCell ref="DB61:DO61"/>
    <mergeCell ref="BZ60:CM60"/>
    <mergeCell ref="BZ61:CM61"/>
    <mergeCell ref="BL60:BY60"/>
    <mergeCell ref="BL61:BY61"/>
    <mergeCell ref="DP64:EC64"/>
    <mergeCell ref="DP65:EC65"/>
    <mergeCell ref="A62:G62"/>
    <mergeCell ref="H62:BK62"/>
    <mergeCell ref="CN62:DA62"/>
    <mergeCell ref="DB62:DO62"/>
    <mergeCell ref="A63:G63"/>
    <mergeCell ref="H63:BK63"/>
    <mergeCell ref="CN63:DA63"/>
    <mergeCell ref="DB63:DO63"/>
    <mergeCell ref="BZ62:CM62"/>
    <mergeCell ref="BZ63:CM63"/>
    <mergeCell ref="BL62:BY62"/>
    <mergeCell ref="BL63:BY63"/>
    <mergeCell ref="DP62:EC62"/>
    <mergeCell ref="DP63:EC63"/>
    <mergeCell ref="A64:G64"/>
    <mergeCell ref="H64:BK64"/>
    <mergeCell ref="BZ56:CM56"/>
    <mergeCell ref="BZ57:CM57"/>
    <mergeCell ref="BL56:BY56"/>
    <mergeCell ref="BL57:BY57"/>
    <mergeCell ref="DP60:EC60"/>
    <mergeCell ref="DP61:EC61"/>
    <mergeCell ref="A58:G58"/>
    <mergeCell ref="H58:BK58"/>
    <mergeCell ref="CN58:DA58"/>
    <mergeCell ref="DB58:DO58"/>
    <mergeCell ref="A59:G59"/>
    <mergeCell ref="H59:BK59"/>
    <mergeCell ref="CN59:DA59"/>
    <mergeCell ref="DB59:DO59"/>
    <mergeCell ref="BZ58:CM58"/>
    <mergeCell ref="BZ59:CM59"/>
    <mergeCell ref="BL58:BY58"/>
    <mergeCell ref="BL59:BY59"/>
    <mergeCell ref="DP58:EC58"/>
    <mergeCell ref="DP59:EC59"/>
    <mergeCell ref="A60:G60"/>
    <mergeCell ref="H60:BK60"/>
    <mergeCell ref="CN60:DA60"/>
    <mergeCell ref="DB60:DO60"/>
    <mergeCell ref="DP56:EC56"/>
    <mergeCell ref="DP57:EC57"/>
    <mergeCell ref="A54:G54"/>
    <mergeCell ref="H54:BK54"/>
    <mergeCell ref="CN54:DA54"/>
    <mergeCell ref="DB54:DO54"/>
    <mergeCell ref="A55:G55"/>
    <mergeCell ref="H55:BK55"/>
    <mergeCell ref="CN55:DA55"/>
    <mergeCell ref="DB55:DO55"/>
    <mergeCell ref="BZ54:CM54"/>
    <mergeCell ref="BZ55:CM55"/>
    <mergeCell ref="BL54:BY54"/>
    <mergeCell ref="BL55:BY55"/>
    <mergeCell ref="DP54:EC54"/>
    <mergeCell ref="DP55:EC55"/>
    <mergeCell ref="A56:G56"/>
    <mergeCell ref="H56:BK56"/>
    <mergeCell ref="CN56:DA56"/>
    <mergeCell ref="DB56:DO56"/>
    <mergeCell ref="A57:G57"/>
    <mergeCell ref="H57:BK57"/>
    <mergeCell ref="CN57:DA57"/>
    <mergeCell ref="DB57:DO57"/>
    <mergeCell ref="CN52:DA52"/>
    <mergeCell ref="DB52:DO52"/>
    <mergeCell ref="A53:G53"/>
    <mergeCell ref="H53:BK53"/>
    <mergeCell ref="CN53:DA53"/>
    <mergeCell ref="DB53:DO53"/>
    <mergeCell ref="BZ52:CM52"/>
    <mergeCell ref="BZ53:CM53"/>
    <mergeCell ref="BL52:BY52"/>
    <mergeCell ref="BL53:BY53"/>
    <mergeCell ref="CN49:DA49"/>
    <mergeCell ref="DB49:DO49"/>
    <mergeCell ref="BZ48:CM48"/>
    <mergeCell ref="BZ49:CM49"/>
    <mergeCell ref="BL48:BY48"/>
    <mergeCell ref="BL49:BY49"/>
    <mergeCell ref="DP52:EC52"/>
    <mergeCell ref="DP53:EC53"/>
    <mergeCell ref="A50:G50"/>
    <mergeCell ref="H50:BK50"/>
    <mergeCell ref="CN50:DA50"/>
    <mergeCell ref="DB50:DO50"/>
    <mergeCell ref="A51:G51"/>
    <mergeCell ref="H51:BK51"/>
    <mergeCell ref="CN51:DA51"/>
    <mergeCell ref="DB51:DO51"/>
    <mergeCell ref="BZ50:CM50"/>
    <mergeCell ref="BZ51:CM51"/>
    <mergeCell ref="BL50:BY50"/>
    <mergeCell ref="BL51:BY51"/>
    <mergeCell ref="DP50:EC50"/>
    <mergeCell ref="DP51:EC51"/>
    <mergeCell ref="A52:G52"/>
    <mergeCell ref="H52:BK52"/>
    <mergeCell ref="BZ44:CM44"/>
    <mergeCell ref="BZ45:CM45"/>
    <mergeCell ref="BL44:BY44"/>
    <mergeCell ref="BL45:BY45"/>
    <mergeCell ref="DP48:EC48"/>
    <mergeCell ref="DP49:EC49"/>
    <mergeCell ref="A46:G46"/>
    <mergeCell ref="H46:BK46"/>
    <mergeCell ref="CN46:DA46"/>
    <mergeCell ref="DB46:DO46"/>
    <mergeCell ref="A47:G47"/>
    <mergeCell ref="H47:BK47"/>
    <mergeCell ref="CN47:DA47"/>
    <mergeCell ref="DB47:DO47"/>
    <mergeCell ref="BZ46:CM46"/>
    <mergeCell ref="BZ47:CM47"/>
    <mergeCell ref="BL46:BY46"/>
    <mergeCell ref="BL47:BY47"/>
    <mergeCell ref="DP46:EC46"/>
    <mergeCell ref="DP47:EC47"/>
    <mergeCell ref="A48:G48"/>
    <mergeCell ref="H48:BK48"/>
    <mergeCell ref="CN48:DA48"/>
    <mergeCell ref="DB48:DO48"/>
    <mergeCell ref="DP44:EC44"/>
    <mergeCell ref="DP45:EC45"/>
    <mergeCell ref="A42:G42"/>
    <mergeCell ref="H42:BK42"/>
    <mergeCell ref="CN42:DA42"/>
    <mergeCell ref="DB42:DO42"/>
    <mergeCell ref="A43:G43"/>
    <mergeCell ref="H43:BK43"/>
    <mergeCell ref="CN43:DA43"/>
    <mergeCell ref="DB43:DO43"/>
    <mergeCell ref="BZ42:CM42"/>
    <mergeCell ref="BZ43:CM43"/>
    <mergeCell ref="BL42:BY42"/>
    <mergeCell ref="BL43:BY43"/>
    <mergeCell ref="DP42:EC42"/>
    <mergeCell ref="DP43:EC43"/>
    <mergeCell ref="A44:G44"/>
    <mergeCell ref="H44:BK44"/>
    <mergeCell ref="CN44:DA44"/>
    <mergeCell ref="DB44:DO44"/>
    <mergeCell ref="A45:G45"/>
    <mergeCell ref="H45:BK45"/>
    <mergeCell ref="CN45:DA45"/>
    <mergeCell ref="DB45:DO45"/>
    <mergeCell ref="CN40:DA40"/>
    <mergeCell ref="DB40:DO40"/>
    <mergeCell ref="A41:G41"/>
    <mergeCell ref="H41:BK41"/>
    <mergeCell ref="CN41:DA41"/>
    <mergeCell ref="DB41:DO41"/>
    <mergeCell ref="BZ40:CM40"/>
    <mergeCell ref="BZ41:CM41"/>
    <mergeCell ref="BL40:BY40"/>
    <mergeCell ref="BL41:BY41"/>
    <mergeCell ref="CN37:DA37"/>
    <mergeCell ref="DB37:DO37"/>
    <mergeCell ref="BZ36:CM36"/>
    <mergeCell ref="BZ37:CM37"/>
    <mergeCell ref="BL36:BY36"/>
    <mergeCell ref="BL37:BY37"/>
    <mergeCell ref="DP40:EC40"/>
    <mergeCell ref="DP41:EC41"/>
    <mergeCell ref="A38:G38"/>
    <mergeCell ref="H38:BK38"/>
    <mergeCell ref="CN38:DA38"/>
    <mergeCell ref="DB38:DO38"/>
    <mergeCell ref="A39:G39"/>
    <mergeCell ref="H39:BK39"/>
    <mergeCell ref="CN39:DA39"/>
    <mergeCell ref="DB39:DO39"/>
    <mergeCell ref="BZ38:CM38"/>
    <mergeCell ref="BZ39:CM39"/>
    <mergeCell ref="BL38:BY38"/>
    <mergeCell ref="BL39:BY39"/>
    <mergeCell ref="DP38:EC38"/>
    <mergeCell ref="DP39:EC39"/>
    <mergeCell ref="A40:G40"/>
    <mergeCell ref="H40:BK40"/>
    <mergeCell ref="BZ32:CM32"/>
    <mergeCell ref="BZ33:CM33"/>
    <mergeCell ref="BL32:BY32"/>
    <mergeCell ref="BL33:BY33"/>
    <mergeCell ref="DP36:EC36"/>
    <mergeCell ref="DP37:EC37"/>
    <mergeCell ref="A34:G34"/>
    <mergeCell ref="H34:BK34"/>
    <mergeCell ref="CN34:DA34"/>
    <mergeCell ref="DB34:DO34"/>
    <mergeCell ref="A35:G35"/>
    <mergeCell ref="H35:BK35"/>
    <mergeCell ref="CN35:DA35"/>
    <mergeCell ref="DB35:DO35"/>
    <mergeCell ref="BZ34:CM34"/>
    <mergeCell ref="BZ35:CM35"/>
    <mergeCell ref="BL34:BY34"/>
    <mergeCell ref="BL35:BY35"/>
    <mergeCell ref="DP34:EC34"/>
    <mergeCell ref="DP35:EC35"/>
    <mergeCell ref="A36:G36"/>
    <mergeCell ref="H36:BK36"/>
    <mergeCell ref="CN36:DA36"/>
    <mergeCell ref="DB36:DO36"/>
    <mergeCell ref="DP32:EC32"/>
    <mergeCell ref="DP33:EC33"/>
    <mergeCell ref="A30:G30"/>
    <mergeCell ref="H30:BK30"/>
    <mergeCell ref="CN30:DA30"/>
    <mergeCell ref="DB30:DO30"/>
    <mergeCell ref="A31:G31"/>
    <mergeCell ref="H31:BK31"/>
    <mergeCell ref="CN31:DA31"/>
    <mergeCell ref="DB31:DO31"/>
    <mergeCell ref="BZ30:CM30"/>
    <mergeCell ref="BZ31:CM31"/>
    <mergeCell ref="BL30:BY30"/>
    <mergeCell ref="BL31:BY31"/>
    <mergeCell ref="DP30:EC30"/>
    <mergeCell ref="DP31:EC31"/>
    <mergeCell ref="A32:G32"/>
    <mergeCell ref="H32:BK32"/>
    <mergeCell ref="CN32:DA32"/>
    <mergeCell ref="DB32:DO32"/>
    <mergeCell ref="A33:G33"/>
    <mergeCell ref="H33:BK33"/>
    <mergeCell ref="CN33:DA33"/>
    <mergeCell ref="DB33:DO33"/>
    <mergeCell ref="CN28:DA28"/>
    <mergeCell ref="DB28:DO28"/>
    <mergeCell ref="A29:G29"/>
    <mergeCell ref="H29:BK29"/>
    <mergeCell ref="CN29:DA29"/>
    <mergeCell ref="DB29:DO29"/>
    <mergeCell ref="BZ28:CM28"/>
    <mergeCell ref="BZ29:CM29"/>
    <mergeCell ref="BL28:BY28"/>
    <mergeCell ref="BL29:BY29"/>
    <mergeCell ref="CN25:DA25"/>
    <mergeCell ref="DB25:DO25"/>
    <mergeCell ref="BZ24:CM24"/>
    <mergeCell ref="BZ25:CM25"/>
    <mergeCell ref="BL24:BY24"/>
    <mergeCell ref="BL25:BY25"/>
    <mergeCell ref="DP28:EC28"/>
    <mergeCell ref="DP29:EC29"/>
    <mergeCell ref="A26:G26"/>
    <mergeCell ref="H26:BK26"/>
    <mergeCell ref="CN26:DA26"/>
    <mergeCell ref="DB26:DO26"/>
    <mergeCell ref="A27:G27"/>
    <mergeCell ref="H27:BK27"/>
    <mergeCell ref="CN27:DA27"/>
    <mergeCell ref="DB27:DO27"/>
    <mergeCell ref="BZ26:CM26"/>
    <mergeCell ref="BZ27:CM27"/>
    <mergeCell ref="BL26:BY26"/>
    <mergeCell ref="BL27:BY27"/>
    <mergeCell ref="DP26:EC26"/>
    <mergeCell ref="DP27:EC27"/>
    <mergeCell ref="A28:G28"/>
    <mergeCell ref="H28:BK28"/>
    <mergeCell ref="BZ21:CM21"/>
    <mergeCell ref="BL20:BY20"/>
    <mergeCell ref="BL21:BY21"/>
    <mergeCell ref="DP24:EC24"/>
    <mergeCell ref="DP25:EC25"/>
    <mergeCell ref="A22:G22"/>
    <mergeCell ref="H22:BK22"/>
    <mergeCell ref="CN22:DA22"/>
    <mergeCell ref="DB22:DO22"/>
    <mergeCell ref="A23:G23"/>
    <mergeCell ref="H23:BK23"/>
    <mergeCell ref="CN23:DA23"/>
    <mergeCell ref="DB23:DO23"/>
    <mergeCell ref="BZ22:CM22"/>
    <mergeCell ref="BZ23:CM23"/>
    <mergeCell ref="BL22:BY22"/>
    <mergeCell ref="BL23:BY23"/>
    <mergeCell ref="DP22:EC22"/>
    <mergeCell ref="DP23:EC23"/>
    <mergeCell ref="A24:G24"/>
    <mergeCell ref="H24:BK24"/>
    <mergeCell ref="CN24:DA24"/>
    <mergeCell ref="DB24:DO24"/>
    <mergeCell ref="A25:G25"/>
    <mergeCell ref="DP20:EC20"/>
    <mergeCell ref="DP21:EC21"/>
    <mergeCell ref="H18:BK18"/>
    <mergeCell ref="CN18:DA18"/>
    <mergeCell ref="DB18:DO18"/>
    <mergeCell ref="A19:G19"/>
    <mergeCell ref="H19:BK19"/>
    <mergeCell ref="CN19:DA19"/>
    <mergeCell ref="DB19:DO19"/>
    <mergeCell ref="BZ18:CM18"/>
    <mergeCell ref="BZ19:CM19"/>
    <mergeCell ref="BL18:BY18"/>
    <mergeCell ref="BL19:BY19"/>
    <mergeCell ref="DP18:EC18"/>
    <mergeCell ref="DP19:EC19"/>
    <mergeCell ref="A20:G20"/>
    <mergeCell ref="H20:BK20"/>
    <mergeCell ref="CN20:DA20"/>
    <mergeCell ref="DB20:DO20"/>
    <mergeCell ref="A21:G21"/>
    <mergeCell ref="H21:BK21"/>
    <mergeCell ref="CN21:DA21"/>
    <mergeCell ref="DB21:DO21"/>
    <mergeCell ref="BZ20:CM20"/>
    <mergeCell ref="DP16:EC16"/>
    <mergeCell ref="DP17:EC17"/>
    <mergeCell ref="CN14:DA14"/>
    <mergeCell ref="DB14:DO14"/>
    <mergeCell ref="A15:G15"/>
    <mergeCell ref="H15:BK15"/>
    <mergeCell ref="CN15:DA15"/>
    <mergeCell ref="DB15:DO15"/>
    <mergeCell ref="BZ14:CM14"/>
    <mergeCell ref="BZ15:CM15"/>
    <mergeCell ref="BL14:BY14"/>
    <mergeCell ref="BL15:BY15"/>
    <mergeCell ref="DP14:EC14"/>
    <mergeCell ref="DP15:EC15"/>
    <mergeCell ref="CN16:DA16"/>
    <mergeCell ref="DB16:DO16"/>
    <mergeCell ref="A17:G17"/>
    <mergeCell ref="H17:BK17"/>
    <mergeCell ref="CN17:DA17"/>
    <mergeCell ref="DB17:DO17"/>
    <mergeCell ref="BZ16:CM16"/>
    <mergeCell ref="BZ17:CM17"/>
    <mergeCell ref="BL16:BY16"/>
    <mergeCell ref="BL17:BY17"/>
    <mergeCell ref="DE1:EC1"/>
    <mergeCell ref="A3:EC3"/>
    <mergeCell ref="A5:AP5"/>
    <mergeCell ref="A6:AP6"/>
    <mergeCell ref="A7:AP7"/>
    <mergeCell ref="A8:AP8"/>
    <mergeCell ref="A12:G13"/>
    <mergeCell ref="H12:BK13"/>
    <mergeCell ref="CN12:DA12"/>
    <mergeCell ref="DB12:DO12"/>
    <mergeCell ref="CN13:DA13"/>
    <mergeCell ref="DB13:DO13"/>
    <mergeCell ref="A9:AO9"/>
    <mergeCell ref="DP12:EC12"/>
    <mergeCell ref="DP13:EC13"/>
    <mergeCell ref="CO5:EC5"/>
    <mergeCell ref="CO6:EC6"/>
    <mergeCell ref="CO7:EC7"/>
    <mergeCell ref="CO8:EC8"/>
    <mergeCell ref="CO9:EC9"/>
    <mergeCell ref="BZ12:CM12"/>
    <mergeCell ref="BZ13:CM13"/>
    <mergeCell ref="BL12:BY12"/>
    <mergeCell ref="BL13:BY13"/>
    <mergeCell ref="A89:AR89"/>
    <mergeCell ref="A90:AR90"/>
    <mergeCell ref="A14:G14"/>
    <mergeCell ref="H14:BK14"/>
    <mergeCell ref="A16:G16"/>
    <mergeCell ref="H16:BK16"/>
    <mergeCell ref="A18:G18"/>
    <mergeCell ref="BL78:BY78"/>
    <mergeCell ref="BL80:BY80"/>
    <mergeCell ref="BL81:BY81"/>
    <mergeCell ref="BL82:BY82"/>
    <mergeCell ref="BL83:BY83"/>
    <mergeCell ref="H25:BK25"/>
    <mergeCell ref="A37:G37"/>
    <mergeCell ref="H37:BK37"/>
    <mergeCell ref="A49:G49"/>
    <mergeCell ref="H49:BK49"/>
    <mergeCell ref="A61:G61"/>
    <mergeCell ref="H61:BK61"/>
    <mergeCell ref="A73:G73"/>
    <mergeCell ref="H73:BK73"/>
    <mergeCell ref="A74:G74"/>
    <mergeCell ref="H74:BK74"/>
    <mergeCell ref="A75:G75"/>
  </mergeCells>
  <pageMargins left="0.98425196850393704" right="0.39370078740157483" top="0.59055118110236215" bottom="0.59055118110236215" header="0.31496062992125984" footer="0.31496062992125984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49"/>
  <sheetViews>
    <sheetView tabSelected="1" view="pageBreakPreview" zoomScaleNormal="100" zoomScaleSheetLayoutView="100" workbookViewId="0">
      <selection activeCell="EA18" sqref="EA18"/>
    </sheetView>
  </sheetViews>
  <sheetFormatPr defaultRowHeight="12.75" x14ac:dyDescent="0.2"/>
  <cols>
    <col min="1" max="61" width="0.85546875" style="2" customWidth="1"/>
    <col min="62" max="127" width="1.140625" style="2" customWidth="1"/>
    <col min="128" max="16384" width="9.140625" style="2"/>
  </cols>
  <sheetData>
    <row r="1" spans="1:136" ht="53.25" customHeight="1" x14ac:dyDescent="0.2">
      <c r="CC1" s="73" t="s">
        <v>20</v>
      </c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</row>
    <row r="3" spans="1:136" s="3" customFormat="1" ht="18.75" x14ac:dyDescent="0.3">
      <c r="A3" s="166" t="s">
        <v>21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</row>
    <row r="5" spans="1:136" ht="18.75" customHeight="1" x14ac:dyDescent="0.3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75" t="s">
        <v>72</v>
      </c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10"/>
      <c r="DY5" s="10"/>
      <c r="DZ5" s="10"/>
      <c r="EA5" s="10"/>
      <c r="EB5" s="10"/>
      <c r="EC5" s="10"/>
      <c r="ED5" s="10"/>
      <c r="EE5" s="10"/>
      <c r="EF5" s="10"/>
    </row>
    <row r="6" spans="1:136" ht="39.75" customHeight="1" x14ac:dyDescent="0.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76" t="s">
        <v>157</v>
      </c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1"/>
      <c r="DY6" s="1"/>
      <c r="DZ6" s="1"/>
      <c r="EA6" s="1"/>
      <c r="EB6" s="1"/>
      <c r="EC6" s="1"/>
      <c r="ED6" s="1"/>
      <c r="EE6" s="1"/>
      <c r="EF6" s="1"/>
    </row>
    <row r="7" spans="1:136" ht="30" customHeight="1" x14ac:dyDescent="0.2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76" t="s">
        <v>171</v>
      </c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1"/>
      <c r="DY7" s="1"/>
      <c r="DZ7" s="1"/>
      <c r="EA7" s="1"/>
      <c r="EB7" s="1"/>
      <c r="EC7" s="1"/>
      <c r="ED7" s="1"/>
      <c r="EE7" s="1"/>
      <c r="EF7" s="1"/>
    </row>
    <row r="8" spans="1:136" ht="15.75" customHeight="1" x14ac:dyDescent="0.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BY8" s="8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76" t="s">
        <v>170</v>
      </c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1"/>
      <c r="DY8" s="1"/>
      <c r="DZ8" s="1"/>
      <c r="EA8" s="1"/>
      <c r="EB8" s="1"/>
      <c r="EC8" s="1"/>
      <c r="ED8" s="1"/>
      <c r="EE8" s="1"/>
      <c r="EF8" s="1"/>
    </row>
    <row r="9" spans="1:136" ht="15.75" customHeight="1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19"/>
      <c r="BY9" s="167"/>
      <c r="BZ9" s="167"/>
      <c r="CA9" s="21"/>
      <c r="CB9" s="21"/>
      <c r="CC9" s="21"/>
      <c r="CD9" s="168"/>
      <c r="CE9" s="168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5" t="s">
        <v>22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16"/>
      <c r="DY9" s="16"/>
      <c r="DZ9" s="16"/>
      <c r="EA9" s="16"/>
      <c r="EB9" s="16"/>
      <c r="EC9" s="16"/>
      <c r="ED9" s="16"/>
      <c r="EE9" s="16"/>
      <c r="EF9" s="19"/>
    </row>
    <row r="10" spans="1:136" ht="15.75" x14ac:dyDescent="0.25"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9"/>
    </row>
    <row r="11" spans="1:136" ht="13.5" thickBot="1" x14ac:dyDescent="0.25"/>
    <row r="12" spans="1:136" ht="40.5" customHeight="1" x14ac:dyDescent="0.2">
      <c r="A12" s="170" t="s">
        <v>23</v>
      </c>
      <c r="B12" s="171"/>
      <c r="C12" s="171"/>
      <c r="D12" s="171"/>
      <c r="E12" s="171"/>
      <c r="F12" s="171"/>
      <c r="G12" s="171"/>
      <c r="H12" s="171"/>
      <c r="I12" s="171"/>
      <c r="J12" s="171" t="s">
        <v>24</v>
      </c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 t="s">
        <v>66</v>
      </c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 t="s">
        <v>67</v>
      </c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 t="s">
        <v>68</v>
      </c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 t="s">
        <v>69</v>
      </c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 t="s">
        <v>70</v>
      </c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2" t="s">
        <v>1</v>
      </c>
      <c r="DN12" s="172"/>
      <c r="DO12" s="172"/>
      <c r="DP12" s="172"/>
      <c r="DQ12" s="172"/>
      <c r="DR12" s="172"/>
      <c r="DS12" s="172"/>
      <c r="DT12" s="172"/>
      <c r="DU12" s="172"/>
      <c r="DV12" s="172"/>
      <c r="DW12" s="173"/>
    </row>
    <row r="13" spans="1:136" s="4" customFormat="1" ht="24.95" customHeight="1" x14ac:dyDescent="0.25">
      <c r="A13" s="162" t="s">
        <v>2</v>
      </c>
      <c r="B13" s="163"/>
      <c r="C13" s="163"/>
      <c r="D13" s="163"/>
      <c r="E13" s="163"/>
      <c r="F13" s="163"/>
      <c r="G13" s="163"/>
      <c r="H13" s="163"/>
      <c r="I13" s="163"/>
      <c r="J13" s="164" t="s">
        <v>25</v>
      </c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36">
        <v>35.984000000000002</v>
      </c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6">
        <v>23.267999999999997</v>
      </c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6">
        <v>31.299999999999997</v>
      </c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6">
        <v>34.21</v>
      </c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6">
        <v>32.653999999999996</v>
      </c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6">
        <v>157.416</v>
      </c>
      <c r="DN13" s="137"/>
      <c r="DO13" s="137"/>
      <c r="DP13" s="137"/>
      <c r="DQ13" s="137"/>
      <c r="DR13" s="137"/>
      <c r="DS13" s="137"/>
      <c r="DT13" s="137"/>
      <c r="DU13" s="137"/>
      <c r="DV13" s="137"/>
      <c r="DW13" s="169"/>
      <c r="DX13" s="11"/>
    </row>
    <row r="14" spans="1:136" s="4" customFormat="1" ht="24.95" customHeight="1" x14ac:dyDescent="0.25">
      <c r="A14" s="162" t="s">
        <v>3</v>
      </c>
      <c r="B14" s="163"/>
      <c r="C14" s="163"/>
      <c r="D14" s="163"/>
      <c r="E14" s="163"/>
      <c r="F14" s="163"/>
      <c r="G14" s="163"/>
      <c r="H14" s="163"/>
      <c r="I14" s="163"/>
      <c r="J14" s="164" t="s">
        <v>26</v>
      </c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36">
        <f>BJ15</f>
        <v>26.257999999999999</v>
      </c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>
        <f>BU15</f>
        <v>15.298999999999999</v>
      </c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6">
        <f>CF15</f>
        <v>21.881</v>
      </c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6">
        <f>CQ15</f>
        <v>24.073</v>
      </c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6">
        <f>DB15</f>
        <v>22.463999999999999</v>
      </c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6">
        <f>DM15</f>
        <v>109.97499999999999</v>
      </c>
      <c r="DN14" s="137"/>
      <c r="DO14" s="137"/>
      <c r="DP14" s="137"/>
      <c r="DQ14" s="137"/>
      <c r="DR14" s="137"/>
      <c r="DS14" s="137"/>
      <c r="DT14" s="137"/>
      <c r="DU14" s="137"/>
      <c r="DV14" s="137"/>
      <c r="DW14" s="169"/>
      <c r="DX14" s="11"/>
    </row>
    <row r="15" spans="1:136" s="4" customFormat="1" ht="24.95" customHeight="1" x14ac:dyDescent="0.25">
      <c r="A15" s="146" t="s">
        <v>8</v>
      </c>
      <c r="B15" s="147"/>
      <c r="C15" s="147"/>
      <c r="D15" s="147"/>
      <c r="E15" s="147"/>
      <c r="F15" s="147"/>
      <c r="G15" s="147"/>
      <c r="H15" s="147"/>
      <c r="I15" s="147"/>
      <c r="J15" s="148" t="s">
        <v>27</v>
      </c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45">
        <v>26.257999999999999</v>
      </c>
      <c r="BK15" s="91"/>
      <c r="BL15" s="91"/>
      <c r="BM15" s="91"/>
      <c r="BN15" s="91"/>
      <c r="BO15" s="91"/>
      <c r="BP15" s="91"/>
      <c r="BQ15" s="91"/>
      <c r="BR15" s="91"/>
      <c r="BS15" s="91"/>
      <c r="BT15" s="98"/>
      <c r="BU15" s="45">
        <v>15.298999999999999</v>
      </c>
      <c r="BV15" s="91"/>
      <c r="BW15" s="91"/>
      <c r="BX15" s="91"/>
      <c r="BY15" s="91"/>
      <c r="BZ15" s="91"/>
      <c r="CA15" s="91"/>
      <c r="CB15" s="91"/>
      <c r="CC15" s="91"/>
      <c r="CD15" s="91"/>
      <c r="CE15" s="98"/>
      <c r="CF15" s="45">
        <v>21.881</v>
      </c>
      <c r="CG15" s="91"/>
      <c r="CH15" s="91"/>
      <c r="CI15" s="91"/>
      <c r="CJ15" s="91"/>
      <c r="CK15" s="91"/>
      <c r="CL15" s="91"/>
      <c r="CM15" s="91"/>
      <c r="CN15" s="91"/>
      <c r="CO15" s="91"/>
      <c r="CP15" s="98"/>
      <c r="CQ15" s="45">
        <v>24.073</v>
      </c>
      <c r="CR15" s="91"/>
      <c r="CS15" s="91"/>
      <c r="CT15" s="91"/>
      <c r="CU15" s="91"/>
      <c r="CV15" s="91"/>
      <c r="CW15" s="91"/>
      <c r="CX15" s="91"/>
      <c r="CY15" s="91"/>
      <c r="CZ15" s="91"/>
      <c r="DA15" s="98"/>
      <c r="DB15" s="45">
        <v>22.463999999999999</v>
      </c>
      <c r="DC15" s="91"/>
      <c r="DD15" s="91"/>
      <c r="DE15" s="91"/>
      <c r="DF15" s="91"/>
      <c r="DG15" s="91"/>
      <c r="DH15" s="91"/>
      <c r="DI15" s="91"/>
      <c r="DJ15" s="91"/>
      <c r="DK15" s="91"/>
      <c r="DL15" s="98"/>
      <c r="DM15" s="155">
        <f>SUM(BJ15:DL15)</f>
        <v>109.97499999999999</v>
      </c>
      <c r="DN15" s="155"/>
      <c r="DO15" s="155"/>
      <c r="DP15" s="155"/>
      <c r="DQ15" s="155"/>
      <c r="DR15" s="155"/>
      <c r="DS15" s="155"/>
      <c r="DT15" s="155"/>
      <c r="DU15" s="155"/>
      <c r="DV15" s="155"/>
      <c r="DW15" s="175"/>
    </row>
    <row r="16" spans="1:136" s="4" customFormat="1" ht="24.95" customHeight="1" x14ac:dyDescent="0.25">
      <c r="A16" s="146" t="s">
        <v>28</v>
      </c>
      <c r="B16" s="147"/>
      <c r="C16" s="147"/>
      <c r="D16" s="147"/>
      <c r="E16" s="147"/>
      <c r="F16" s="147"/>
      <c r="G16" s="147"/>
      <c r="H16" s="147"/>
      <c r="I16" s="147"/>
      <c r="J16" s="148" t="s">
        <v>29</v>
      </c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9"/>
    </row>
    <row r="17" spans="1:129" s="4" customFormat="1" ht="24.95" customHeight="1" x14ac:dyDescent="0.25">
      <c r="A17" s="146" t="s">
        <v>30</v>
      </c>
      <c r="B17" s="147"/>
      <c r="C17" s="147"/>
      <c r="D17" s="147"/>
      <c r="E17" s="147"/>
      <c r="F17" s="147"/>
      <c r="G17" s="147"/>
      <c r="H17" s="147"/>
      <c r="I17" s="147"/>
      <c r="J17" s="174" t="s">
        <v>31</v>
      </c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9"/>
    </row>
    <row r="18" spans="1:129" s="4" customFormat="1" ht="24.95" customHeight="1" x14ac:dyDescent="0.25">
      <c r="A18" s="146" t="s">
        <v>32</v>
      </c>
      <c r="B18" s="147"/>
      <c r="C18" s="147"/>
      <c r="D18" s="147"/>
      <c r="E18" s="147"/>
      <c r="F18" s="147"/>
      <c r="G18" s="147"/>
      <c r="H18" s="147"/>
      <c r="I18" s="147"/>
      <c r="J18" s="148" t="s">
        <v>33</v>
      </c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9"/>
    </row>
    <row r="19" spans="1:129" s="4" customFormat="1" ht="24.95" customHeight="1" x14ac:dyDescent="0.25">
      <c r="A19" s="146" t="s">
        <v>34</v>
      </c>
      <c r="B19" s="147"/>
      <c r="C19" s="147"/>
      <c r="D19" s="147"/>
      <c r="E19" s="147"/>
      <c r="F19" s="147"/>
      <c r="G19" s="147"/>
      <c r="H19" s="147"/>
      <c r="I19" s="147"/>
      <c r="J19" s="148" t="s">
        <v>35</v>
      </c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9"/>
    </row>
    <row r="20" spans="1:129" s="4" customFormat="1" ht="24.95" customHeight="1" x14ac:dyDescent="0.25">
      <c r="A20" s="146" t="s">
        <v>36</v>
      </c>
      <c r="B20" s="147"/>
      <c r="C20" s="147"/>
      <c r="D20" s="147"/>
      <c r="E20" s="147"/>
      <c r="F20" s="147"/>
      <c r="G20" s="147"/>
      <c r="H20" s="147"/>
      <c r="I20" s="147"/>
      <c r="J20" s="148" t="s">
        <v>37</v>
      </c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9"/>
      <c r="DY20" s="11"/>
    </row>
    <row r="21" spans="1:129" s="4" customFormat="1" ht="24.95" customHeight="1" x14ac:dyDescent="0.25">
      <c r="A21" s="162" t="s">
        <v>4</v>
      </c>
      <c r="B21" s="163"/>
      <c r="C21" s="163"/>
      <c r="D21" s="163"/>
      <c r="E21" s="163"/>
      <c r="F21" s="163"/>
      <c r="G21" s="163"/>
      <c r="H21" s="163"/>
      <c r="I21" s="163"/>
      <c r="J21" s="164" t="s">
        <v>38</v>
      </c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36">
        <f>BJ22+BJ23+BJ24</f>
        <v>4.2370000000000001</v>
      </c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>
        <f>BU22+BU23+BU24</f>
        <v>4.4189999999999996</v>
      </c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>
        <f>CF22+CF23+CF24</f>
        <v>4.6440000000000001</v>
      </c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>
        <f>CQ22+CQ23+CQ24</f>
        <v>4.9189999999999996</v>
      </c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>
        <f>DB22+DB23+DB24</f>
        <v>5.2089999999999996</v>
      </c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>
        <f>DM22+DM23+DM24</f>
        <v>23.427999999999997</v>
      </c>
      <c r="DN21" s="136"/>
      <c r="DO21" s="136"/>
      <c r="DP21" s="136"/>
      <c r="DQ21" s="136"/>
      <c r="DR21" s="136"/>
      <c r="DS21" s="136"/>
      <c r="DT21" s="136"/>
      <c r="DU21" s="136"/>
      <c r="DV21" s="136"/>
      <c r="DW21" s="165"/>
    </row>
    <row r="22" spans="1:129" s="4" customFormat="1" ht="24.95" customHeight="1" x14ac:dyDescent="0.25">
      <c r="A22" s="146" t="s">
        <v>39</v>
      </c>
      <c r="B22" s="147"/>
      <c r="C22" s="147"/>
      <c r="D22" s="147"/>
      <c r="E22" s="147"/>
      <c r="F22" s="147"/>
      <c r="G22" s="147"/>
      <c r="H22" s="147"/>
      <c r="I22" s="147"/>
      <c r="J22" s="148" t="s">
        <v>40</v>
      </c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45">
        <v>4.2370000000000001</v>
      </c>
      <c r="BK22" s="91"/>
      <c r="BL22" s="91"/>
      <c r="BM22" s="91"/>
      <c r="BN22" s="91"/>
      <c r="BO22" s="91"/>
      <c r="BP22" s="91"/>
      <c r="BQ22" s="91"/>
      <c r="BR22" s="91"/>
      <c r="BS22" s="91"/>
      <c r="BT22" s="98"/>
      <c r="BU22" s="45">
        <v>4.4189999999999996</v>
      </c>
      <c r="BV22" s="91"/>
      <c r="BW22" s="91"/>
      <c r="BX22" s="91"/>
      <c r="BY22" s="91"/>
      <c r="BZ22" s="91"/>
      <c r="CA22" s="91"/>
      <c r="CB22" s="91"/>
      <c r="CC22" s="91"/>
      <c r="CD22" s="91"/>
      <c r="CE22" s="98"/>
      <c r="CF22" s="45">
        <v>4.6440000000000001</v>
      </c>
      <c r="CG22" s="91"/>
      <c r="CH22" s="91"/>
      <c r="CI22" s="91"/>
      <c r="CJ22" s="91"/>
      <c r="CK22" s="91"/>
      <c r="CL22" s="91"/>
      <c r="CM22" s="91"/>
      <c r="CN22" s="91"/>
      <c r="CO22" s="91"/>
      <c r="CP22" s="98"/>
      <c r="CQ22" s="45">
        <v>4.9189999999999996</v>
      </c>
      <c r="CR22" s="91"/>
      <c r="CS22" s="91"/>
      <c r="CT22" s="91"/>
      <c r="CU22" s="91"/>
      <c r="CV22" s="91"/>
      <c r="CW22" s="91"/>
      <c r="CX22" s="91"/>
      <c r="CY22" s="91"/>
      <c r="CZ22" s="91"/>
      <c r="DA22" s="98"/>
      <c r="DB22" s="45">
        <v>5.2089999999999996</v>
      </c>
      <c r="DC22" s="91"/>
      <c r="DD22" s="91"/>
      <c r="DE22" s="91"/>
      <c r="DF22" s="91"/>
      <c r="DG22" s="91"/>
      <c r="DH22" s="91"/>
      <c r="DI22" s="91"/>
      <c r="DJ22" s="91"/>
      <c r="DK22" s="91"/>
      <c r="DL22" s="98"/>
      <c r="DM22" s="45">
        <f>SUM(BJ22:DL22)</f>
        <v>23.427999999999997</v>
      </c>
      <c r="DN22" s="91"/>
      <c r="DO22" s="91"/>
      <c r="DP22" s="91"/>
      <c r="DQ22" s="91"/>
      <c r="DR22" s="91"/>
      <c r="DS22" s="91"/>
      <c r="DT22" s="91"/>
      <c r="DU22" s="91"/>
      <c r="DV22" s="91"/>
      <c r="DW22" s="92"/>
    </row>
    <row r="23" spans="1:129" s="4" customFormat="1" ht="24.95" customHeight="1" x14ac:dyDescent="0.25">
      <c r="A23" s="146" t="s">
        <v>41</v>
      </c>
      <c r="B23" s="147"/>
      <c r="C23" s="147"/>
      <c r="D23" s="147"/>
      <c r="E23" s="147"/>
      <c r="F23" s="147"/>
      <c r="G23" s="147"/>
      <c r="H23" s="147"/>
      <c r="I23" s="147"/>
      <c r="J23" s="148" t="s">
        <v>42</v>
      </c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9"/>
    </row>
    <row r="24" spans="1:129" s="4" customFormat="1" ht="24.95" customHeight="1" x14ac:dyDescent="0.25">
      <c r="A24" s="146" t="s">
        <v>43</v>
      </c>
      <c r="B24" s="147"/>
      <c r="C24" s="147"/>
      <c r="D24" s="147"/>
      <c r="E24" s="147"/>
      <c r="F24" s="147"/>
      <c r="G24" s="147"/>
      <c r="H24" s="147"/>
      <c r="I24" s="147"/>
      <c r="J24" s="148" t="s">
        <v>44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9"/>
    </row>
    <row r="25" spans="1:129" s="4" customFormat="1" ht="24.95" customHeight="1" x14ac:dyDescent="0.25">
      <c r="A25" s="156" t="s">
        <v>5</v>
      </c>
      <c r="B25" s="157"/>
      <c r="C25" s="157"/>
      <c r="D25" s="157"/>
      <c r="E25" s="157"/>
      <c r="F25" s="157"/>
      <c r="G25" s="157"/>
      <c r="H25" s="157"/>
      <c r="I25" s="157"/>
      <c r="J25" s="158" t="s">
        <v>45</v>
      </c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9">
        <v>5.4889999999999999</v>
      </c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>
        <v>3.5489999999999999</v>
      </c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>
        <v>4.7750000000000004</v>
      </c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>
        <v>5.218</v>
      </c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>
        <v>4.9809999999999999</v>
      </c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>
        <f>BJ25+BU25+CF25+CQ25+DB25</f>
        <v>24.012</v>
      </c>
      <c r="DN25" s="160"/>
      <c r="DO25" s="160"/>
      <c r="DP25" s="160"/>
      <c r="DQ25" s="160"/>
      <c r="DR25" s="160"/>
      <c r="DS25" s="160"/>
      <c r="DT25" s="160"/>
      <c r="DU25" s="160"/>
      <c r="DV25" s="160"/>
      <c r="DW25" s="161"/>
    </row>
    <row r="26" spans="1:129" s="4" customFormat="1" ht="24.95" customHeight="1" x14ac:dyDescent="0.25">
      <c r="A26" s="146" t="s">
        <v>6</v>
      </c>
      <c r="B26" s="147"/>
      <c r="C26" s="147"/>
      <c r="D26" s="147"/>
      <c r="E26" s="147"/>
      <c r="F26" s="147"/>
      <c r="G26" s="147"/>
      <c r="H26" s="147"/>
      <c r="I26" s="147"/>
      <c r="J26" s="148" t="s">
        <v>46</v>
      </c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55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55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55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55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55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55"/>
      <c r="DN26" s="138"/>
      <c r="DO26" s="138"/>
      <c r="DP26" s="138"/>
      <c r="DQ26" s="138"/>
      <c r="DR26" s="138"/>
      <c r="DS26" s="138"/>
      <c r="DT26" s="138"/>
      <c r="DU26" s="138"/>
      <c r="DV26" s="138"/>
      <c r="DW26" s="139"/>
      <c r="DX26" s="11"/>
    </row>
    <row r="27" spans="1:129" s="4" customFormat="1" ht="24.95" customHeight="1" x14ac:dyDescent="0.25">
      <c r="A27" s="146" t="s">
        <v>47</v>
      </c>
      <c r="B27" s="147"/>
      <c r="C27" s="147"/>
      <c r="D27" s="147"/>
      <c r="E27" s="147"/>
      <c r="F27" s="147"/>
      <c r="G27" s="147"/>
      <c r="H27" s="147"/>
      <c r="I27" s="147"/>
      <c r="J27" s="148" t="s">
        <v>48</v>
      </c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9"/>
    </row>
    <row r="28" spans="1:129" s="4" customFormat="1" ht="24.95" customHeight="1" x14ac:dyDescent="0.25">
      <c r="A28" s="146" t="s">
        <v>7</v>
      </c>
      <c r="B28" s="147"/>
      <c r="C28" s="147"/>
      <c r="D28" s="147"/>
      <c r="E28" s="147"/>
      <c r="F28" s="147"/>
      <c r="G28" s="147"/>
      <c r="H28" s="147"/>
      <c r="I28" s="147"/>
      <c r="J28" s="148" t="s">
        <v>49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9"/>
    </row>
    <row r="29" spans="1:129" s="4" customFormat="1" ht="24.95" customHeight="1" x14ac:dyDescent="0.25">
      <c r="A29" s="146" t="s">
        <v>17</v>
      </c>
      <c r="B29" s="147"/>
      <c r="C29" s="147"/>
      <c r="D29" s="147"/>
      <c r="E29" s="147"/>
      <c r="F29" s="147"/>
      <c r="G29" s="147"/>
      <c r="H29" s="147"/>
      <c r="I29" s="147"/>
      <c r="J29" s="148" t="s">
        <v>50</v>
      </c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9"/>
    </row>
    <row r="30" spans="1:129" s="4" customFormat="1" ht="24.95" customHeight="1" x14ac:dyDescent="0.25">
      <c r="A30" s="146" t="s">
        <v>9</v>
      </c>
      <c r="B30" s="147"/>
      <c r="C30" s="147"/>
      <c r="D30" s="147"/>
      <c r="E30" s="147"/>
      <c r="F30" s="147"/>
      <c r="G30" s="147"/>
      <c r="H30" s="147"/>
      <c r="I30" s="147"/>
      <c r="J30" s="148" t="s">
        <v>51</v>
      </c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9"/>
    </row>
    <row r="31" spans="1:129" s="4" customFormat="1" ht="24.95" customHeight="1" x14ac:dyDescent="0.25">
      <c r="A31" s="146" t="s">
        <v>10</v>
      </c>
      <c r="B31" s="147"/>
      <c r="C31" s="147"/>
      <c r="D31" s="147"/>
      <c r="E31" s="147"/>
      <c r="F31" s="147"/>
      <c r="G31" s="147"/>
      <c r="H31" s="147"/>
      <c r="I31" s="147"/>
      <c r="J31" s="148" t="s">
        <v>52</v>
      </c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9"/>
    </row>
    <row r="32" spans="1:129" s="4" customFormat="1" ht="24.95" customHeight="1" x14ac:dyDescent="0.25">
      <c r="A32" s="146" t="s">
        <v>11</v>
      </c>
      <c r="B32" s="147"/>
      <c r="C32" s="147"/>
      <c r="D32" s="147"/>
      <c r="E32" s="147"/>
      <c r="F32" s="147"/>
      <c r="G32" s="147"/>
      <c r="H32" s="147"/>
      <c r="I32" s="147"/>
      <c r="J32" s="148" t="s">
        <v>53</v>
      </c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9"/>
    </row>
    <row r="33" spans="1:127" s="4" customFormat="1" ht="24.95" customHeight="1" x14ac:dyDescent="0.25">
      <c r="A33" s="146" t="s">
        <v>12</v>
      </c>
      <c r="B33" s="147"/>
      <c r="C33" s="147"/>
      <c r="D33" s="147"/>
      <c r="E33" s="147"/>
      <c r="F33" s="147"/>
      <c r="G33" s="147"/>
      <c r="H33" s="147"/>
      <c r="I33" s="147"/>
      <c r="J33" s="148" t="s">
        <v>54</v>
      </c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9"/>
    </row>
    <row r="34" spans="1:127" s="4" customFormat="1" ht="24.95" customHeight="1" x14ac:dyDescent="0.25">
      <c r="A34" s="146" t="s">
        <v>13</v>
      </c>
      <c r="B34" s="147"/>
      <c r="C34" s="147"/>
      <c r="D34" s="147"/>
      <c r="E34" s="147"/>
      <c r="F34" s="147"/>
      <c r="G34" s="147"/>
      <c r="H34" s="147"/>
      <c r="I34" s="147"/>
      <c r="J34" s="148" t="s">
        <v>55</v>
      </c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9"/>
    </row>
    <row r="35" spans="1:127" s="4" customFormat="1" ht="24.95" customHeight="1" x14ac:dyDescent="0.25">
      <c r="A35" s="146" t="s">
        <v>14</v>
      </c>
      <c r="B35" s="147"/>
      <c r="C35" s="147"/>
      <c r="D35" s="147"/>
      <c r="E35" s="147"/>
      <c r="F35" s="147"/>
      <c r="G35" s="147"/>
      <c r="H35" s="147"/>
      <c r="I35" s="147"/>
      <c r="J35" s="148" t="s">
        <v>56</v>
      </c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9"/>
    </row>
    <row r="36" spans="1:127" s="4" customFormat="1" ht="24.95" customHeight="1" x14ac:dyDescent="0.25">
      <c r="A36" s="146" t="s">
        <v>15</v>
      </c>
      <c r="B36" s="147"/>
      <c r="C36" s="147"/>
      <c r="D36" s="147"/>
      <c r="E36" s="147"/>
      <c r="F36" s="147"/>
      <c r="G36" s="147"/>
      <c r="H36" s="147"/>
      <c r="I36" s="147"/>
      <c r="J36" s="148" t="s">
        <v>57</v>
      </c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9"/>
    </row>
    <row r="37" spans="1:127" s="5" customFormat="1" ht="24.95" customHeight="1" x14ac:dyDescent="0.25">
      <c r="A37" s="140"/>
      <c r="B37" s="141"/>
      <c r="C37" s="141"/>
      <c r="D37" s="141"/>
      <c r="E37" s="141"/>
      <c r="F37" s="141"/>
      <c r="G37" s="141"/>
      <c r="H37" s="141"/>
      <c r="I37" s="141"/>
      <c r="J37" s="142" t="s">
        <v>58</v>
      </c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3">
        <f>BJ13+BJ29</f>
        <v>35.984000000000002</v>
      </c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3">
        <f>BU13+BU29</f>
        <v>23.267999999999997</v>
      </c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3">
        <f>CF13+CF29</f>
        <v>31.299999999999997</v>
      </c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3">
        <f>CQ13+CQ29</f>
        <v>34.21</v>
      </c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3">
        <f>DB13+DB29</f>
        <v>32.653999999999996</v>
      </c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3">
        <f>DM13+DM29</f>
        <v>157.416</v>
      </c>
      <c r="DN37" s="144"/>
      <c r="DO37" s="144"/>
      <c r="DP37" s="144"/>
      <c r="DQ37" s="144"/>
      <c r="DR37" s="144"/>
      <c r="DS37" s="144"/>
      <c r="DT37" s="144"/>
      <c r="DU37" s="144"/>
      <c r="DV37" s="144"/>
      <c r="DW37" s="145"/>
    </row>
    <row r="38" spans="1:127" s="4" customFormat="1" ht="24.95" customHeight="1" x14ac:dyDescent="0.25">
      <c r="A38" s="146"/>
      <c r="B38" s="147"/>
      <c r="C38" s="147"/>
      <c r="D38" s="147"/>
      <c r="E38" s="147"/>
      <c r="F38" s="147"/>
      <c r="G38" s="147"/>
      <c r="H38" s="147"/>
      <c r="I38" s="147"/>
      <c r="J38" s="148" t="s">
        <v>59</v>
      </c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9"/>
    </row>
    <row r="39" spans="1:127" s="4" customFormat="1" ht="24.95" customHeight="1" x14ac:dyDescent="0.25">
      <c r="A39" s="146"/>
      <c r="B39" s="147"/>
      <c r="C39" s="147"/>
      <c r="D39" s="147"/>
      <c r="E39" s="147"/>
      <c r="F39" s="147"/>
      <c r="G39" s="147"/>
      <c r="H39" s="147"/>
      <c r="I39" s="147"/>
      <c r="J39" s="154" t="s">
        <v>60</v>
      </c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9"/>
    </row>
    <row r="40" spans="1:127" s="4" customFormat="1" ht="24.95" customHeight="1" thickBot="1" x14ac:dyDescent="0.3">
      <c r="A40" s="149"/>
      <c r="B40" s="150"/>
      <c r="C40" s="150"/>
      <c r="D40" s="150"/>
      <c r="E40" s="150"/>
      <c r="F40" s="150"/>
      <c r="G40" s="150"/>
      <c r="H40" s="150"/>
      <c r="I40" s="150"/>
      <c r="J40" s="151" t="s">
        <v>61</v>
      </c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3"/>
    </row>
    <row r="41" spans="1:127" s="6" customFormat="1" ht="11.25" x14ac:dyDescent="0.2">
      <c r="G41" s="7" t="s">
        <v>62</v>
      </c>
      <c r="H41" s="6" t="s">
        <v>63</v>
      </c>
    </row>
    <row r="42" spans="1:127" s="6" customFormat="1" ht="11.25" x14ac:dyDescent="0.2">
      <c r="F42" s="7"/>
      <c r="G42" s="7" t="s">
        <v>64</v>
      </c>
      <c r="H42" s="6" t="s">
        <v>65</v>
      </c>
    </row>
    <row r="44" spans="1:127" ht="18" customHeight="1" x14ac:dyDescent="0.2">
      <c r="F44" s="2" t="s">
        <v>172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</row>
    <row r="47" spans="1:127" ht="12.75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</row>
    <row r="48" spans="1:127" ht="12.75" customHeight="1" x14ac:dyDescent="0.2">
      <c r="A48" s="25" t="s">
        <v>165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</row>
    <row r="49" spans="1:44" ht="12.75" customHeight="1" x14ac:dyDescent="0.2">
      <c r="A49" s="25" t="s">
        <v>167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</row>
  </sheetData>
  <mergeCells count="248">
    <mergeCell ref="CF14:CP14"/>
    <mergeCell ref="DM14:DW14"/>
    <mergeCell ref="CQ14:DA14"/>
    <mergeCell ref="A17:I17"/>
    <mergeCell ref="J17:BI17"/>
    <mergeCell ref="BJ17:BT17"/>
    <mergeCell ref="BU17:CE17"/>
    <mergeCell ref="CF17:CP17"/>
    <mergeCell ref="DM17:DW17"/>
    <mergeCell ref="A15:I15"/>
    <mergeCell ref="J15:BI15"/>
    <mergeCell ref="A16:I16"/>
    <mergeCell ref="J16:BI16"/>
    <mergeCell ref="BJ16:BT16"/>
    <mergeCell ref="BU16:CE16"/>
    <mergeCell ref="CF16:CP16"/>
    <mergeCell ref="DM16:DW16"/>
    <mergeCell ref="CQ15:DA15"/>
    <mergeCell ref="BJ15:BT15"/>
    <mergeCell ref="BU15:CE15"/>
    <mergeCell ref="CF15:CP15"/>
    <mergeCell ref="DM15:DW15"/>
    <mergeCell ref="A14:I14"/>
    <mergeCell ref="J14:BI14"/>
    <mergeCell ref="CC1:DW1"/>
    <mergeCell ref="A3:DW3"/>
    <mergeCell ref="BY9:BZ9"/>
    <mergeCell ref="CD9:CE9"/>
    <mergeCell ref="A13:I13"/>
    <mergeCell ref="J13:BI13"/>
    <mergeCell ref="BJ13:BT13"/>
    <mergeCell ref="BU13:CE13"/>
    <mergeCell ref="CF13:CP13"/>
    <mergeCell ref="DM13:DW13"/>
    <mergeCell ref="A12:I12"/>
    <mergeCell ref="J12:BI12"/>
    <mergeCell ref="BJ12:BT12"/>
    <mergeCell ref="BU12:CE12"/>
    <mergeCell ref="CF12:CP12"/>
    <mergeCell ref="DM12:DW12"/>
    <mergeCell ref="CQ12:DA12"/>
    <mergeCell ref="CQ13:DA13"/>
    <mergeCell ref="DB12:DL12"/>
    <mergeCell ref="DB13:DL13"/>
    <mergeCell ref="CQ20:DA20"/>
    <mergeCell ref="A20:I20"/>
    <mergeCell ref="J20:BI20"/>
    <mergeCell ref="BJ20:BT20"/>
    <mergeCell ref="BU20:CE20"/>
    <mergeCell ref="CF20:CP20"/>
    <mergeCell ref="DM20:DW20"/>
    <mergeCell ref="A19:I19"/>
    <mergeCell ref="J19:BI19"/>
    <mergeCell ref="BJ19:BT19"/>
    <mergeCell ref="BU19:CE19"/>
    <mergeCell ref="CF19:CP19"/>
    <mergeCell ref="DM19:DW19"/>
    <mergeCell ref="BJ14:BT14"/>
    <mergeCell ref="BU14:CE14"/>
    <mergeCell ref="A22:I22"/>
    <mergeCell ref="J22:BI22"/>
    <mergeCell ref="BJ22:BT22"/>
    <mergeCell ref="BU22:CE22"/>
    <mergeCell ref="CF22:CP22"/>
    <mergeCell ref="DM22:DW22"/>
    <mergeCell ref="A21:I21"/>
    <mergeCell ref="J21:BI21"/>
    <mergeCell ref="BJ21:BT21"/>
    <mergeCell ref="BU21:CE21"/>
    <mergeCell ref="CF21:CP21"/>
    <mergeCell ref="DM21:DW21"/>
    <mergeCell ref="CQ21:DA21"/>
    <mergeCell ref="CQ22:DA22"/>
    <mergeCell ref="A18:I18"/>
    <mergeCell ref="J18:BI18"/>
    <mergeCell ref="BJ18:BT18"/>
    <mergeCell ref="BU18:CE18"/>
    <mergeCell ref="CF18:CP18"/>
    <mergeCell ref="DM18:DW18"/>
    <mergeCell ref="CQ18:DA18"/>
    <mergeCell ref="CQ19:DA19"/>
    <mergeCell ref="A24:I24"/>
    <mergeCell ref="J24:BI24"/>
    <mergeCell ref="BJ24:BT24"/>
    <mergeCell ref="BU24:CE24"/>
    <mergeCell ref="CF24:CP24"/>
    <mergeCell ref="DM24:DW24"/>
    <mergeCell ref="A23:I23"/>
    <mergeCell ref="J23:BI23"/>
    <mergeCell ref="BJ23:BT23"/>
    <mergeCell ref="BU23:CE23"/>
    <mergeCell ref="CF23:CP23"/>
    <mergeCell ref="DM23:DW23"/>
    <mergeCell ref="DB23:DL23"/>
    <mergeCell ref="DB24:DL24"/>
    <mergeCell ref="CQ23:DA23"/>
    <mergeCell ref="CQ24:DA24"/>
    <mergeCell ref="A26:I26"/>
    <mergeCell ref="J26:BI26"/>
    <mergeCell ref="BJ26:BT26"/>
    <mergeCell ref="BU26:CE26"/>
    <mergeCell ref="CF26:CP26"/>
    <mergeCell ref="DM26:DW26"/>
    <mergeCell ref="A25:I25"/>
    <mergeCell ref="J25:BI25"/>
    <mergeCell ref="BJ25:BT25"/>
    <mergeCell ref="BU25:CE25"/>
    <mergeCell ref="CF25:CP25"/>
    <mergeCell ref="DM25:DW25"/>
    <mergeCell ref="CQ25:DA25"/>
    <mergeCell ref="CQ26:DA26"/>
    <mergeCell ref="DB25:DL25"/>
    <mergeCell ref="DB26:DL26"/>
    <mergeCell ref="A28:I28"/>
    <mergeCell ref="J28:BI28"/>
    <mergeCell ref="BJ28:BT28"/>
    <mergeCell ref="BU28:CE28"/>
    <mergeCell ref="CF28:CP28"/>
    <mergeCell ref="DM28:DW28"/>
    <mergeCell ref="A27:I27"/>
    <mergeCell ref="J27:BI27"/>
    <mergeCell ref="BJ27:BT27"/>
    <mergeCell ref="BU27:CE27"/>
    <mergeCell ref="CF27:CP27"/>
    <mergeCell ref="DM27:DW27"/>
    <mergeCell ref="CQ27:DA27"/>
    <mergeCell ref="CQ28:DA28"/>
    <mergeCell ref="DB27:DL27"/>
    <mergeCell ref="DB28:DL28"/>
    <mergeCell ref="A30:I30"/>
    <mergeCell ref="J30:BI30"/>
    <mergeCell ref="BJ30:BT30"/>
    <mergeCell ref="BU30:CE30"/>
    <mergeCell ref="CF30:CP30"/>
    <mergeCell ref="DM30:DW30"/>
    <mergeCell ref="A29:I29"/>
    <mergeCell ref="J29:BI29"/>
    <mergeCell ref="BJ29:BT29"/>
    <mergeCell ref="BU29:CE29"/>
    <mergeCell ref="CF29:CP29"/>
    <mergeCell ref="DM29:DW29"/>
    <mergeCell ref="CQ29:DA29"/>
    <mergeCell ref="CQ30:DA30"/>
    <mergeCell ref="DB29:DL29"/>
    <mergeCell ref="DB30:DL30"/>
    <mergeCell ref="BJ32:BT32"/>
    <mergeCell ref="BU32:CE32"/>
    <mergeCell ref="CF32:CP32"/>
    <mergeCell ref="DM32:DW32"/>
    <mergeCell ref="A31:I31"/>
    <mergeCell ref="J31:BI31"/>
    <mergeCell ref="BJ31:BT31"/>
    <mergeCell ref="BU31:CE31"/>
    <mergeCell ref="CF31:CP31"/>
    <mergeCell ref="DM31:DW31"/>
    <mergeCell ref="CQ31:DA31"/>
    <mergeCell ref="CQ32:DA32"/>
    <mergeCell ref="DB31:DL31"/>
    <mergeCell ref="DB32:DL32"/>
    <mergeCell ref="A32:I32"/>
    <mergeCell ref="J32:BI32"/>
    <mergeCell ref="DM34:DW34"/>
    <mergeCell ref="A33:I33"/>
    <mergeCell ref="J33:BI33"/>
    <mergeCell ref="BJ33:BT33"/>
    <mergeCell ref="BU33:CE33"/>
    <mergeCell ref="CF33:CP33"/>
    <mergeCell ref="DM33:DW33"/>
    <mergeCell ref="CQ33:DA33"/>
    <mergeCell ref="CQ34:DA34"/>
    <mergeCell ref="DB33:DL33"/>
    <mergeCell ref="DB34:DL34"/>
    <mergeCell ref="A34:I34"/>
    <mergeCell ref="J34:BI34"/>
    <mergeCell ref="BJ34:BT34"/>
    <mergeCell ref="BU34:CE34"/>
    <mergeCell ref="CF34:CP34"/>
    <mergeCell ref="DM36:DW36"/>
    <mergeCell ref="A35:I35"/>
    <mergeCell ref="J35:BI35"/>
    <mergeCell ref="BJ35:BT35"/>
    <mergeCell ref="BU35:CE35"/>
    <mergeCell ref="CF35:CP35"/>
    <mergeCell ref="DM35:DW35"/>
    <mergeCell ref="CQ35:DA35"/>
    <mergeCell ref="CQ36:DA36"/>
    <mergeCell ref="DB35:DL35"/>
    <mergeCell ref="DB36:DL36"/>
    <mergeCell ref="A36:I36"/>
    <mergeCell ref="J36:BI36"/>
    <mergeCell ref="BJ36:BT36"/>
    <mergeCell ref="BU36:CE36"/>
    <mergeCell ref="CF36:CP36"/>
    <mergeCell ref="A40:I40"/>
    <mergeCell ref="J40:BI40"/>
    <mergeCell ref="BJ40:BT40"/>
    <mergeCell ref="BU40:CE40"/>
    <mergeCell ref="CF40:CP40"/>
    <mergeCell ref="DM40:DW40"/>
    <mergeCell ref="A39:I39"/>
    <mergeCell ref="J39:BI39"/>
    <mergeCell ref="BJ39:BT39"/>
    <mergeCell ref="BU39:CE39"/>
    <mergeCell ref="CF39:CP39"/>
    <mergeCell ref="DM39:DW39"/>
    <mergeCell ref="CQ39:DA39"/>
    <mergeCell ref="CQ40:DA40"/>
    <mergeCell ref="DB39:DL39"/>
    <mergeCell ref="DB40:DL40"/>
    <mergeCell ref="A37:I37"/>
    <mergeCell ref="J37:BI37"/>
    <mergeCell ref="BJ37:BT37"/>
    <mergeCell ref="BU37:CE37"/>
    <mergeCell ref="CF37:CP37"/>
    <mergeCell ref="DM37:DW37"/>
    <mergeCell ref="CQ37:DA37"/>
    <mergeCell ref="CQ38:DA38"/>
    <mergeCell ref="DB37:DL37"/>
    <mergeCell ref="DB38:DL38"/>
    <mergeCell ref="A38:I38"/>
    <mergeCell ref="J38:BI38"/>
    <mergeCell ref="BJ38:BT38"/>
    <mergeCell ref="BU38:CE38"/>
    <mergeCell ref="CF38:CP38"/>
    <mergeCell ref="A48:AR48"/>
    <mergeCell ref="A49:AR49"/>
    <mergeCell ref="CQ5:DW5"/>
    <mergeCell ref="CQ6:DW6"/>
    <mergeCell ref="CQ7:DW7"/>
    <mergeCell ref="CQ8:DW8"/>
    <mergeCell ref="CQ9:DW9"/>
    <mergeCell ref="A5:AP5"/>
    <mergeCell ref="A6:AP6"/>
    <mergeCell ref="A7:AP7"/>
    <mergeCell ref="A8:AP8"/>
    <mergeCell ref="A9:AO9"/>
    <mergeCell ref="DB14:DL14"/>
    <mergeCell ref="DB15:DL15"/>
    <mergeCell ref="DB16:DL16"/>
    <mergeCell ref="DB17:DL17"/>
    <mergeCell ref="DB18:DL18"/>
    <mergeCell ref="DB19:DL19"/>
    <mergeCell ref="DB20:DL20"/>
    <mergeCell ref="DB21:DL21"/>
    <mergeCell ref="DB22:DL22"/>
    <mergeCell ref="CQ16:DA16"/>
    <mergeCell ref="CQ17:DA17"/>
    <mergeCell ref="DM38:DW38"/>
  </mergeCells>
  <pageMargins left="0.98425196850393704" right="0.39370078740157483" top="0.59055118110236215" bottom="0.59055118110236215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4.1.</vt:lpstr>
      <vt:lpstr>таблица 4.2.</vt:lpstr>
      <vt:lpstr>'таблица 4.2.'!Область_печати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Синтонен Сергей Сергеевич</dc:creator>
  <cp:lastModifiedBy>Константин Алексеевич Поздеев</cp:lastModifiedBy>
  <cp:lastPrinted>2017-04-15T12:51:21Z</cp:lastPrinted>
  <dcterms:created xsi:type="dcterms:W3CDTF">2013-02-08T07:51:46Z</dcterms:created>
  <dcterms:modified xsi:type="dcterms:W3CDTF">2017-04-15T12:53:39Z</dcterms:modified>
</cp:coreProperties>
</file>