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19г" sheetId="1" r:id="rId1"/>
  </sheets>
  <definedNames>
    <definedName name="_xlnm.Print_Area" localSheetId="0">'Баланс 2019г'!$A$1:$N$32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<sst xmlns="http://schemas.openxmlformats.org/spreadsheetml/2006/main" count="45" uniqueCount="37">
  <si>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</si>
  <si>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</si>
  <si>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</si>
  <si>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</si>
  <si>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</si>
  <si>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</si>
  <si>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</si>
  <si>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</si>
  <si>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</si>
  <si>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</si>
  <si>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</si>
  <si>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</si>
  <si>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</si>
  <si>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</si>
  <si>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</si>
  <si>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</si>
  <si>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</si>
  <si>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</si>
  <si>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</si>
  <si>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</si>
  <si>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</si>
  <si>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</si>
  <si>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</si>
  <si>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</si>
  <si>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</si>
  <si>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</si>
  <si>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</si>
  <si>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</si>
  <si>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</si>
  <si>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</si>
  <si>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</si>
  <si>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</si>
  <si>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</si>
  <si>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</si>
  <si>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2019  ГОД</t>
  </si>
  <si>
    <t>Факт 2019г</t>
  </si>
  <si>
    <t>2019г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</si>
</sst>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7"/>
  <sheetViews>
    <sheetView tabSelected="1" view="pageBreakPreview" zoomScale="73" zoomScaleNormal="75" zoomScaleSheetLayoutView="73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9" sqref="M29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40" t="s">
        <v>29</v>
      </c>
      <c r="B1" s="40"/>
      <c r="C1" s="40"/>
      <c r="D1" s="40"/>
      <c r="E1" s="1"/>
      <c r="F1" s="1"/>
      <c r="G1" s="1"/>
      <c r="H1" s="1"/>
      <c r="I1" s="1"/>
      <c r="J1" s="1"/>
      <c r="K1" s="30" t="s">
        <v>33</v>
      </c>
      <c r="L1" s="1"/>
      <c r="M1" s="1"/>
      <c r="N1" s="1"/>
    </row>
    <row r="2" spans="1:14" ht="62.25" customHeight="1">
      <c r="A2" s="41" t="s">
        <v>34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42" t="s">
        <v>21</v>
      </c>
      <c r="B4" s="44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7.5" customHeight="1">
      <c r="A5" s="43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36</v>
      </c>
    </row>
    <row r="6" spans="1:14" ht="15.75" customHeight="1">
      <c r="A6" s="7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8" ht="19.5" customHeight="1">
      <c r="A7" s="20" t="s">
        <v>25</v>
      </c>
      <c r="B7" s="26">
        <f>B8+B9+B10</f>
        <v>12562378</v>
      </c>
      <c r="C7" s="26">
        <f aca="true" t="shared" si="0" ref="C7:M7">C8+C9+C10</f>
        <v>11296131</v>
      </c>
      <c r="D7" s="26">
        <f t="shared" si="0"/>
        <v>10878465</v>
      </c>
      <c r="E7" s="26">
        <f t="shared" si="0"/>
        <v>10565374</v>
      </c>
      <c r="F7" s="26">
        <f t="shared" si="0"/>
        <v>8334126</v>
      </c>
      <c r="G7" s="26">
        <f t="shared" si="0"/>
        <v>7755596</v>
      </c>
      <c r="H7" s="26">
        <f t="shared" si="0"/>
        <v>8880001</v>
      </c>
      <c r="I7" s="26">
        <f t="shared" si="0"/>
        <v>10283819</v>
      </c>
      <c r="J7" s="26">
        <f t="shared" si="0"/>
        <v>8764011</v>
      </c>
      <c r="K7" s="26">
        <f t="shared" si="0"/>
        <v>10380069</v>
      </c>
      <c r="L7" s="26">
        <f t="shared" si="0"/>
        <v>11248665</v>
      </c>
      <c r="M7" s="26">
        <f t="shared" si="0"/>
        <v>12013879</v>
      </c>
      <c r="N7" s="9">
        <f aca="true" t="shared" si="1" ref="N7:N19">SUM(B7:M7)</f>
        <v>122962514</v>
      </c>
      <c r="P7" s="31"/>
      <c r="Q7" s="31"/>
      <c r="R7" s="31"/>
    </row>
    <row r="8" spans="1:17" ht="19.5" customHeight="1" outlineLevel="1">
      <c r="A8" s="21" t="s">
        <v>19</v>
      </c>
      <c r="B8" s="10">
        <v>8139517</v>
      </c>
      <c r="C8" s="10">
        <v>7246253</v>
      </c>
      <c r="D8" s="10">
        <v>7101176</v>
      </c>
      <c r="E8" s="10">
        <v>6859901</v>
      </c>
      <c r="F8" s="10">
        <v>5339557</v>
      </c>
      <c r="G8" s="10">
        <v>4814280</v>
      </c>
      <c r="H8" s="10">
        <v>5542676</v>
      </c>
      <c r="I8" s="10">
        <v>6518660</v>
      </c>
      <c r="J8" s="10">
        <v>5731821</v>
      </c>
      <c r="K8" s="10">
        <v>6713728</v>
      </c>
      <c r="L8" s="10">
        <v>7145937</v>
      </c>
      <c r="M8" s="10">
        <v>7821054</v>
      </c>
      <c r="N8" s="8">
        <f t="shared" si="1"/>
        <v>78974560</v>
      </c>
      <c r="Q8" s="31"/>
    </row>
    <row r="9" spans="1:15" ht="19.5" customHeight="1" outlineLevel="1">
      <c r="A9" s="21" t="s">
        <v>22</v>
      </c>
      <c r="B9" s="10">
        <v>4369449</v>
      </c>
      <c r="C9" s="10">
        <v>3982605</v>
      </c>
      <c r="D9" s="10">
        <v>3723775</v>
      </c>
      <c r="E9" s="10">
        <v>3650960</v>
      </c>
      <c r="F9" s="10">
        <v>2954625</v>
      </c>
      <c r="G9" s="10">
        <v>2885315</v>
      </c>
      <c r="H9" s="10">
        <v>3308606</v>
      </c>
      <c r="I9" s="10">
        <v>3727773</v>
      </c>
      <c r="J9" s="10">
        <v>2992892</v>
      </c>
      <c r="K9" s="10">
        <v>3627571</v>
      </c>
      <c r="L9" s="10">
        <v>4048400</v>
      </c>
      <c r="M9" s="10">
        <v>4146335</v>
      </c>
      <c r="N9" s="8">
        <f t="shared" si="1"/>
        <v>43418306</v>
      </c>
      <c r="O9" s="31"/>
    </row>
    <row r="10" spans="1:14" ht="19.5" customHeight="1" outlineLevel="1">
      <c r="A10" s="21" t="s">
        <v>0</v>
      </c>
      <c r="B10" s="10">
        <v>53412</v>
      </c>
      <c r="C10" s="10">
        <v>67273</v>
      </c>
      <c r="D10" s="10">
        <v>53514</v>
      </c>
      <c r="E10" s="10">
        <v>54513</v>
      </c>
      <c r="F10" s="10">
        <v>39944</v>
      </c>
      <c r="G10" s="10">
        <v>56001</v>
      </c>
      <c r="H10" s="10">
        <v>28719</v>
      </c>
      <c r="I10" s="10">
        <v>37386</v>
      </c>
      <c r="J10" s="10">
        <v>39298</v>
      </c>
      <c r="K10" s="10">
        <v>38770</v>
      </c>
      <c r="L10" s="10">
        <v>54328</v>
      </c>
      <c r="M10" s="10">
        <v>46490</v>
      </c>
      <c r="N10" s="8">
        <f t="shared" si="1"/>
        <v>569648</v>
      </c>
    </row>
    <row r="11" spans="1:17" ht="19.5" customHeight="1" outlineLevel="1">
      <c r="A11" s="22" t="s">
        <v>24</v>
      </c>
      <c r="B11" s="27">
        <f>SUM(B12:B15)</f>
        <v>82280</v>
      </c>
      <c r="C11" s="27">
        <f aca="true" t="shared" si="2" ref="C11:M11">SUM(C12:C15)</f>
        <v>82216</v>
      </c>
      <c r="D11" s="27">
        <f t="shared" si="2"/>
        <v>59568</v>
      </c>
      <c r="E11" s="27">
        <f t="shared" si="2"/>
        <v>49444</v>
      </c>
      <c r="F11" s="27">
        <f t="shared" si="2"/>
        <v>37134</v>
      </c>
      <c r="G11" s="27">
        <f t="shared" si="2"/>
        <v>20419</v>
      </c>
      <c r="H11" s="27">
        <f t="shared" si="2"/>
        <v>23187</v>
      </c>
      <c r="I11" s="27">
        <f t="shared" si="2"/>
        <v>27859</v>
      </c>
      <c r="J11" s="27">
        <f t="shared" si="2"/>
        <v>30079</v>
      </c>
      <c r="K11" s="27">
        <f t="shared" si="2"/>
        <v>54907</v>
      </c>
      <c r="L11" s="27">
        <f t="shared" si="2"/>
        <v>61926</v>
      </c>
      <c r="M11" s="27">
        <f t="shared" si="2"/>
        <v>61626</v>
      </c>
      <c r="N11" s="9">
        <f>SUM(N12:N15)</f>
        <v>590645</v>
      </c>
      <c r="O11" s="31"/>
      <c r="P11" s="31"/>
      <c r="Q11" s="31"/>
    </row>
    <row r="12" spans="1:14" ht="19.5" customHeight="1" outlineLevel="1">
      <c r="A12" s="21" t="s">
        <v>19</v>
      </c>
      <c r="B12" s="10">
        <v>73892</v>
      </c>
      <c r="C12" s="10">
        <v>75248</v>
      </c>
      <c r="D12" s="10">
        <v>52641</v>
      </c>
      <c r="E12" s="10">
        <v>42823</v>
      </c>
      <c r="F12" s="10">
        <v>32765</v>
      </c>
      <c r="G12" s="10">
        <v>18523</v>
      </c>
      <c r="H12" s="10">
        <v>19273</v>
      </c>
      <c r="I12" s="10">
        <v>23212</v>
      </c>
      <c r="J12" s="10">
        <v>26119</v>
      </c>
      <c r="K12" s="10">
        <v>47084</v>
      </c>
      <c r="L12" s="10">
        <v>54502</v>
      </c>
      <c r="M12" s="10">
        <v>55730</v>
      </c>
      <c r="N12" s="8">
        <f t="shared" si="1"/>
        <v>521812</v>
      </c>
    </row>
    <row r="13" spans="1:14" ht="19.5" customHeight="1" outlineLevel="1">
      <c r="A13" s="21" t="s">
        <v>22</v>
      </c>
      <c r="B13" s="10">
        <v>8388</v>
      </c>
      <c r="C13" s="10">
        <v>6968</v>
      </c>
      <c r="D13" s="10">
        <v>6927</v>
      </c>
      <c r="E13" s="10">
        <v>6621</v>
      </c>
      <c r="F13" s="10">
        <v>4369</v>
      </c>
      <c r="G13" s="10">
        <v>1896</v>
      </c>
      <c r="H13" s="10">
        <v>3914</v>
      </c>
      <c r="I13" s="10">
        <v>4647</v>
      </c>
      <c r="J13" s="10">
        <v>3960</v>
      </c>
      <c r="K13" s="10">
        <v>7823</v>
      </c>
      <c r="L13" s="10">
        <v>7424</v>
      </c>
      <c r="M13" s="10">
        <v>5896</v>
      </c>
      <c r="N13" s="8">
        <f t="shared" si="1"/>
        <v>68833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>+B18+B19+B20+B21+B22+B23</f>
        <v>10944125</v>
      </c>
      <c r="C16" s="11">
        <f aca="true" t="shared" si="3" ref="C16:M16">+C18+C19+C20+C21+C22+C23</f>
        <v>10430236</v>
      </c>
      <c r="D16" s="11">
        <f t="shared" si="3"/>
        <v>9182608</v>
      </c>
      <c r="E16" s="11">
        <f t="shared" si="3"/>
        <v>8967393</v>
      </c>
      <c r="F16" s="11">
        <f t="shared" si="3"/>
        <v>7606263</v>
      </c>
      <c r="G16" s="11">
        <f t="shared" si="3"/>
        <v>7361333</v>
      </c>
      <c r="H16" s="11">
        <f t="shared" si="3"/>
        <v>8089084</v>
      </c>
      <c r="I16" s="11">
        <f t="shared" si="3"/>
        <v>8919287</v>
      </c>
      <c r="J16" s="11">
        <f t="shared" si="3"/>
        <v>8536678</v>
      </c>
      <c r="K16" s="11">
        <f t="shared" si="3"/>
        <v>8689918</v>
      </c>
      <c r="L16" s="11">
        <f t="shared" si="3"/>
        <v>9568501</v>
      </c>
      <c r="M16" s="11">
        <f t="shared" si="3"/>
        <v>10303150</v>
      </c>
      <c r="N16" s="8">
        <f t="shared" si="1"/>
        <v>108598576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7321</v>
      </c>
      <c r="C19" s="13">
        <v>11298</v>
      </c>
      <c r="D19" s="13">
        <v>27928</v>
      </c>
      <c r="E19" s="13">
        <v>41232</v>
      </c>
      <c r="F19" s="13">
        <v>73990</v>
      </c>
      <c r="G19" s="13">
        <v>11879</v>
      </c>
      <c r="H19" s="13">
        <f>48083-3914</f>
        <v>44169</v>
      </c>
      <c r="I19" s="13">
        <v>43195</v>
      </c>
      <c r="J19" s="13">
        <v>20674</v>
      </c>
      <c r="K19" s="13">
        <v>11903</v>
      </c>
      <c r="L19" s="13">
        <v>21506</v>
      </c>
      <c r="M19" s="13">
        <v>15663</v>
      </c>
      <c r="N19" s="8">
        <f t="shared" si="1"/>
        <v>330758</v>
      </c>
    </row>
    <row r="20" spans="1:14" ht="19.5" customHeight="1">
      <c r="A20" s="21" t="s">
        <v>0</v>
      </c>
      <c r="B20" s="14">
        <v>3511325</v>
      </c>
      <c r="C20" s="14">
        <v>3193338</v>
      </c>
      <c r="D20" s="14">
        <v>2913922</v>
      </c>
      <c r="E20" s="14">
        <v>2663437</v>
      </c>
      <c r="F20" s="14">
        <v>2178271</v>
      </c>
      <c r="G20" s="14">
        <v>1774853</v>
      </c>
      <c r="H20" s="14">
        <v>1688087</v>
      </c>
      <c r="I20" s="14">
        <v>1729532</v>
      </c>
      <c r="J20" s="14">
        <v>1920441</v>
      </c>
      <c r="K20" s="14">
        <v>2569467</v>
      </c>
      <c r="L20" s="14">
        <v>2916598</v>
      </c>
      <c r="M20" s="14">
        <v>3184319</v>
      </c>
      <c r="N20" s="8">
        <f t="shared" si="4"/>
        <v>30243590</v>
      </c>
    </row>
    <row r="21" spans="1:14" ht="19.5" customHeight="1">
      <c r="A21" s="21" t="s">
        <v>1</v>
      </c>
      <c r="B21" s="14">
        <v>2004294</v>
      </c>
      <c r="C21" s="14">
        <v>1986134</v>
      </c>
      <c r="D21" s="14">
        <v>1719198</v>
      </c>
      <c r="E21" s="14">
        <v>1627734</v>
      </c>
      <c r="F21" s="14">
        <v>1369593</v>
      </c>
      <c r="G21" s="14">
        <v>1244109</v>
      </c>
      <c r="H21" s="14">
        <v>1333837</v>
      </c>
      <c r="I21" s="14">
        <v>1327522</v>
      </c>
      <c r="J21" s="14">
        <v>1453087</v>
      </c>
      <c r="K21" s="14">
        <v>1692316</v>
      </c>
      <c r="L21" s="14">
        <v>1839715</v>
      </c>
      <c r="M21" s="14">
        <v>1823772</v>
      </c>
      <c r="N21" s="8">
        <f t="shared" si="4"/>
        <v>19421311</v>
      </c>
    </row>
    <row r="22" spans="1:14" ht="19.5" customHeight="1">
      <c r="A22" s="21" t="s">
        <v>23</v>
      </c>
      <c r="B22" s="14">
        <v>283355</v>
      </c>
      <c r="C22" s="14">
        <v>294744</v>
      </c>
      <c r="D22" s="14">
        <v>365636</v>
      </c>
      <c r="E22" s="14">
        <v>258257</v>
      </c>
      <c r="F22" s="14">
        <v>215373</v>
      </c>
      <c r="G22" s="14">
        <v>250894</v>
      </c>
      <c r="H22" s="14">
        <v>146102</v>
      </c>
      <c r="I22" s="14">
        <v>160433</v>
      </c>
      <c r="J22" s="14">
        <v>214011</v>
      </c>
      <c r="K22" s="14">
        <v>236161</v>
      </c>
      <c r="L22" s="14">
        <v>280031</v>
      </c>
      <c r="M22" s="14">
        <f>349478+2561</f>
        <v>352039</v>
      </c>
      <c r="N22" s="8">
        <f t="shared" si="4"/>
        <v>3057036</v>
      </c>
    </row>
    <row r="23" spans="1:14" ht="19.5" customHeight="1">
      <c r="A23" s="21" t="s">
        <v>2</v>
      </c>
      <c r="B23" s="14">
        <v>5137830</v>
      </c>
      <c r="C23" s="14">
        <v>4944722</v>
      </c>
      <c r="D23" s="14">
        <v>4155924</v>
      </c>
      <c r="E23" s="14">
        <v>4376733</v>
      </c>
      <c r="F23" s="14">
        <v>3769036</v>
      </c>
      <c r="G23" s="14">
        <v>4079598</v>
      </c>
      <c r="H23" s="14">
        <v>4876889</v>
      </c>
      <c r="I23" s="14">
        <v>5658605</v>
      </c>
      <c r="J23" s="14">
        <v>4928465</v>
      </c>
      <c r="K23" s="14">
        <v>4180071</v>
      </c>
      <c r="L23" s="14">
        <v>4510651</v>
      </c>
      <c r="M23" s="14">
        <f>4725462+201895</f>
        <v>4927357</v>
      </c>
      <c r="N23" s="8">
        <f t="shared" si="4"/>
        <v>55545881</v>
      </c>
    </row>
    <row r="24" spans="1:18" ht="19.5" customHeight="1">
      <c r="A24" s="23" t="s">
        <v>28</v>
      </c>
      <c r="B24" s="11">
        <f>B7-B11-B16</f>
        <v>1535973</v>
      </c>
      <c r="C24" s="11">
        <f aca="true" t="shared" si="5" ref="C24:N24">C7-C11-C16</f>
        <v>783679</v>
      </c>
      <c r="D24" s="11">
        <f t="shared" si="5"/>
        <v>1636289</v>
      </c>
      <c r="E24" s="11">
        <f t="shared" si="5"/>
        <v>1548537</v>
      </c>
      <c r="F24" s="11">
        <f t="shared" si="5"/>
        <v>690729</v>
      </c>
      <c r="G24" s="11">
        <f t="shared" si="5"/>
        <v>373844</v>
      </c>
      <c r="H24" s="11">
        <f t="shared" si="5"/>
        <v>767730</v>
      </c>
      <c r="I24" s="11">
        <f>I7-I11-I16</f>
        <v>1336673</v>
      </c>
      <c r="J24" s="11">
        <f>J7-J11-J16</f>
        <v>197254</v>
      </c>
      <c r="K24" s="11">
        <f t="shared" si="5"/>
        <v>1635244</v>
      </c>
      <c r="L24" s="11">
        <f>L7-L11-L16</f>
        <v>1618238</v>
      </c>
      <c r="M24" s="11">
        <f>M7-M11-M16</f>
        <v>1649103</v>
      </c>
      <c r="N24" s="11">
        <f t="shared" si="5"/>
        <v>13773293</v>
      </c>
      <c r="O24" s="31"/>
      <c r="Q24" s="32"/>
      <c r="R24" s="32"/>
    </row>
    <row r="25" spans="1:18" ht="19.5" customHeight="1">
      <c r="A25" s="35" t="s">
        <v>30</v>
      </c>
      <c r="B25" s="13">
        <v>37867</v>
      </c>
      <c r="C25" s="13">
        <v>34215</v>
      </c>
      <c r="D25" s="13">
        <v>34844</v>
      </c>
      <c r="E25" s="13">
        <v>29902</v>
      </c>
      <c r="F25" s="13">
        <v>27241</v>
      </c>
      <c r="G25" s="13">
        <v>27351</v>
      </c>
      <c r="H25" s="13">
        <v>31388</v>
      </c>
      <c r="I25" s="13">
        <v>35856</v>
      </c>
      <c r="J25" s="13">
        <v>17232</v>
      </c>
      <c r="K25" s="13">
        <v>33187</v>
      </c>
      <c r="L25" s="13">
        <v>36262</v>
      </c>
      <c r="M25" s="13">
        <v>38062</v>
      </c>
      <c r="N25" s="36">
        <f>SUM(B25:M25)</f>
        <v>383407</v>
      </c>
      <c r="O25" s="31"/>
      <c r="Q25" s="32"/>
      <c r="R25" s="32"/>
    </row>
    <row r="26" spans="1:18" ht="19.5" customHeight="1">
      <c r="A26" s="35" t="s">
        <v>31</v>
      </c>
      <c r="B26" s="13">
        <v>570842</v>
      </c>
      <c r="C26" s="13">
        <v>331746</v>
      </c>
      <c r="D26" s="13">
        <v>493506</v>
      </c>
      <c r="E26" s="13">
        <v>441476</v>
      </c>
      <c r="F26" s="13">
        <v>389815</v>
      </c>
      <c r="G26" s="13">
        <v>214710</v>
      </c>
      <c r="H26" s="13">
        <v>409125</v>
      </c>
      <c r="I26" s="13">
        <v>466724</v>
      </c>
      <c r="J26" s="13">
        <v>102703</v>
      </c>
      <c r="K26" s="13">
        <v>574473</v>
      </c>
      <c r="L26" s="13">
        <v>535548</v>
      </c>
      <c r="M26" s="13">
        <v>606503</v>
      </c>
      <c r="N26" s="36">
        <f>SUM(B26:M26)</f>
        <v>5137171</v>
      </c>
      <c r="O26" s="31"/>
      <c r="Q26" s="32"/>
      <c r="R26" s="32"/>
    </row>
    <row r="27" spans="1:18" ht="19.5" customHeight="1">
      <c r="A27" s="35" t="s">
        <v>32</v>
      </c>
      <c r="B27" s="13">
        <v>927264</v>
      </c>
      <c r="C27" s="13">
        <v>417718</v>
      </c>
      <c r="D27" s="13">
        <v>1107939</v>
      </c>
      <c r="E27" s="13">
        <v>1077159</v>
      </c>
      <c r="F27" s="13">
        <v>273673</v>
      </c>
      <c r="G27" s="13">
        <v>131783</v>
      </c>
      <c r="H27" s="13">
        <v>327217</v>
      </c>
      <c r="I27" s="13">
        <v>834093</v>
      </c>
      <c r="J27" s="13">
        <v>77319</v>
      </c>
      <c r="K27" s="13">
        <v>1027584</v>
      </c>
      <c r="L27" s="13">
        <v>1046428</v>
      </c>
      <c r="M27" s="13">
        <v>1004538</v>
      </c>
      <c r="N27" s="36">
        <f>SUM(B27:M27)</f>
        <v>8252715</v>
      </c>
      <c r="O27" s="31"/>
      <c r="Q27" s="32"/>
      <c r="R27" s="32"/>
    </row>
    <row r="28" spans="1:18" ht="19.5" customHeight="1">
      <c r="A28" s="24" t="s">
        <v>5</v>
      </c>
      <c r="B28" s="15">
        <v>1205100</v>
      </c>
      <c r="C28" s="15">
        <v>783679</v>
      </c>
      <c r="D28" s="15">
        <v>1034500</v>
      </c>
      <c r="E28" s="15">
        <v>889300</v>
      </c>
      <c r="F28" s="15">
        <v>690729</v>
      </c>
      <c r="G28" s="15">
        <v>373844</v>
      </c>
      <c r="H28" s="37">
        <v>729900</v>
      </c>
      <c r="I28" s="15">
        <v>848500</v>
      </c>
      <c r="J28" s="15">
        <v>197254</v>
      </c>
      <c r="K28" s="15">
        <v>959800</v>
      </c>
      <c r="L28" s="15">
        <v>1080200</v>
      </c>
      <c r="M28" s="15">
        <v>1181400</v>
      </c>
      <c r="N28" s="9">
        <f>SUM(B28:M28)</f>
        <v>9974206</v>
      </c>
      <c r="Q28" s="33"/>
      <c r="R28" s="32"/>
    </row>
    <row r="29" spans="1:18" ht="19.5" customHeight="1">
      <c r="A29" s="25" t="s">
        <v>27</v>
      </c>
      <c r="B29" s="28">
        <f>B28/B7*100</f>
        <v>9.592928982076483</v>
      </c>
      <c r="C29" s="28">
        <f aca="true" t="shared" si="6" ref="C29:M29">C28/C7*100</f>
        <v>6.937587745751178</v>
      </c>
      <c r="D29" s="28">
        <f t="shared" si="6"/>
        <v>9.509613718479583</v>
      </c>
      <c r="E29" s="28">
        <f t="shared" si="6"/>
        <v>8.417118031032315</v>
      </c>
      <c r="F29" s="28">
        <f>F28/F7*100</f>
        <v>8.28795964927816</v>
      </c>
      <c r="G29" s="28">
        <f t="shared" si="6"/>
        <v>4.820312971433788</v>
      </c>
      <c r="H29" s="28">
        <f t="shared" si="6"/>
        <v>8.219593668964677</v>
      </c>
      <c r="I29" s="28">
        <f t="shared" si="6"/>
        <v>8.250825884819637</v>
      </c>
      <c r="J29" s="28">
        <f t="shared" si="6"/>
        <v>2.2507274351892073</v>
      </c>
      <c r="K29" s="28">
        <f t="shared" si="6"/>
        <v>9.246566665404634</v>
      </c>
      <c r="L29" s="28">
        <f t="shared" si="6"/>
        <v>9.602917323966889</v>
      </c>
      <c r="M29" s="28">
        <f t="shared" si="6"/>
        <v>9.83362659137819</v>
      </c>
      <c r="N29" s="29">
        <f>N28/N7*100</f>
        <v>8.111582689338965</v>
      </c>
      <c r="P29" s="34"/>
      <c r="Q29" s="32"/>
      <c r="R29" s="32"/>
    </row>
    <row r="30" spans="1:18" ht="19.5" customHeight="1">
      <c r="A30" s="24" t="s">
        <v>6</v>
      </c>
      <c r="B30" s="15">
        <f>B24-B28</f>
        <v>330873</v>
      </c>
      <c r="C30" s="15">
        <f aca="true" t="shared" si="7" ref="C30:L30">IF(C24&gt;C28,C24-C28,0)</f>
        <v>0</v>
      </c>
      <c r="D30" s="15">
        <f t="shared" si="7"/>
        <v>601789</v>
      </c>
      <c r="E30" s="15">
        <f t="shared" si="7"/>
        <v>659237</v>
      </c>
      <c r="F30" s="15">
        <f t="shared" si="7"/>
        <v>0</v>
      </c>
      <c r="G30" s="15">
        <f t="shared" si="7"/>
        <v>0</v>
      </c>
      <c r="H30" s="15">
        <f t="shared" si="7"/>
        <v>37830</v>
      </c>
      <c r="I30" s="15">
        <f>IF(I24&gt;I28,I24-I28,0)</f>
        <v>488173</v>
      </c>
      <c r="J30" s="15">
        <f t="shared" si="7"/>
        <v>0</v>
      </c>
      <c r="K30" s="15">
        <f t="shared" si="7"/>
        <v>675444</v>
      </c>
      <c r="L30" s="15">
        <f t="shared" si="7"/>
        <v>538038</v>
      </c>
      <c r="M30" s="15">
        <f>IF(M24&gt;M28,M24-M28,0)</f>
        <v>467703</v>
      </c>
      <c r="N30" s="9">
        <f>SUM(B30:M30)</f>
        <v>3799087</v>
      </c>
      <c r="R30" s="31"/>
    </row>
    <row r="31" spans="1:16" ht="19.5" customHeight="1">
      <c r="A31" s="25" t="s">
        <v>27</v>
      </c>
      <c r="B31" s="28">
        <f aca="true" t="shared" si="8" ref="B31:M31">B30/B7*100</f>
        <v>2.6338405037644943</v>
      </c>
      <c r="C31" s="28">
        <f t="shared" si="8"/>
        <v>0</v>
      </c>
      <c r="D31" s="28">
        <f t="shared" si="8"/>
        <v>5.531929366872991</v>
      </c>
      <c r="E31" s="28">
        <f t="shared" si="8"/>
        <v>6.239599279684752</v>
      </c>
      <c r="F31" s="28">
        <f t="shared" si="8"/>
        <v>0</v>
      </c>
      <c r="G31" s="28">
        <f t="shared" si="8"/>
        <v>0</v>
      </c>
      <c r="H31" s="28">
        <f t="shared" si="8"/>
        <v>0.4260134655390242</v>
      </c>
      <c r="I31" s="28">
        <f t="shared" si="8"/>
        <v>4.74700108977025</v>
      </c>
      <c r="J31" s="28">
        <f t="shared" si="8"/>
        <v>0</v>
      </c>
      <c r="K31" s="28">
        <f t="shared" si="8"/>
        <v>6.507124374606758</v>
      </c>
      <c r="L31" s="28">
        <f t="shared" si="8"/>
        <v>4.7831275978082735</v>
      </c>
      <c r="M31" s="28">
        <f t="shared" si="8"/>
        <v>3.8930223951814398</v>
      </c>
      <c r="N31" s="29">
        <f>N30/N7*100</f>
        <v>3.089630226655906</v>
      </c>
      <c r="O31" s="19"/>
      <c r="P31" s="19"/>
    </row>
    <row r="32" spans="1:14" ht="40.5" customHeight="1">
      <c r="A32" s="24" t="s">
        <v>3</v>
      </c>
      <c r="B32" s="16">
        <f aca="true" t="shared" si="9" ref="B32:N32">+IF(B7=0,"-",B24/B7)</f>
        <v>0.12226769485840977</v>
      </c>
      <c r="C32" s="16">
        <f>+IF(C7=0,"-",C24/C7)</f>
        <v>0.06937587745751178</v>
      </c>
      <c r="D32" s="16">
        <f t="shared" si="9"/>
        <v>0.15041543085352574</v>
      </c>
      <c r="E32" s="16">
        <f t="shared" si="9"/>
        <v>0.14656717310717066</v>
      </c>
      <c r="F32" s="16">
        <f t="shared" si="9"/>
        <v>0.08287959649278161</v>
      </c>
      <c r="G32" s="16">
        <f t="shared" si="9"/>
        <v>0.04820312971433788</v>
      </c>
      <c r="H32" s="16">
        <f t="shared" si="9"/>
        <v>0.08645607134503701</v>
      </c>
      <c r="I32" s="16">
        <f t="shared" si="9"/>
        <v>0.12997826974589888</v>
      </c>
      <c r="J32" s="16">
        <f t="shared" si="9"/>
        <v>0.022507274351892072</v>
      </c>
      <c r="K32" s="16">
        <f>+IF(K7=0,"-",K24/K7)</f>
        <v>0.15753691040011392</v>
      </c>
      <c r="L32" s="16">
        <f>+IF(L7=0,"-",L24/L7)</f>
        <v>0.14386044921775162</v>
      </c>
      <c r="M32" s="16">
        <f t="shared" si="9"/>
        <v>0.13726648986559628</v>
      </c>
      <c r="N32" s="17">
        <f t="shared" si="9"/>
        <v>0.1120121291599487</v>
      </c>
    </row>
    <row r="35" ht="15">
      <c r="N35" s="31"/>
    </row>
    <row r="36" ht="15">
      <c r="N36" s="31"/>
    </row>
    <row r="37" ht="15">
      <c r="A37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2019-08-19T07:04:38Z</cp:lastPrinted>
  <dcterms:created xsi:type="dcterms:W3CDTF">2009-03-31T06:53:37Z</dcterms:created>
  <dcterms:modified xsi:type="dcterms:W3CDTF">2020-01-15T12:10:17Z</dcterms:modified>
  <cp:category/>
  <cp:version/>
  <cp:contentType/>
  <cp:contentStatus/>
</cp:coreProperties>
</file>