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15г" sheetId="1" r:id="rId1"/>
  </sheets>
  <definedNames>
    <definedName name="_xlnm.Print_Area" localSheetId="0">'Баланс 2015г'!$A$1:$N$32</definedName>
  </definedNames>
  <calcPr fullCalcOnLoad="1"/>
</workbook>
</file>

<file path=xl/sharedStrings.xml><?xml version="1.0" encoding="utf-8"?>
<sst xmlns="http://schemas.openxmlformats.org/spreadsheetml/2006/main" count="50" uniqueCount="41">
  <si>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</si>
  <si>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</si>
  <si>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</si>
  <si>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</si>
  <si>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</si>
  <si>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</si>
  <si>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</si>
  <si>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</si>
  <si>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</si>
  <si>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</si>
  <si>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</si>
  <si>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</si>
  <si>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</si>
  <si>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</si>
  <si>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</si>
  <si>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</si>
  <si>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</si>
  <si>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</si>
  <si>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</si>
  <si>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</si>
  <si>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</si>
  <si>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</si>
  <si>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</si>
  <si>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</si>
  <si>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ОАО "Мурманэнергосбыт"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</si>
  <si>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</si>
  <si>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</si>
  <si>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</si>
  <si>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</si>
  <si>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</si>
  <si>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Форма №  3</t>
  </si>
  <si>
    <t>БАЛАНС  ЭЛЕКТРИЧЕСКОЙ  ЭНЕРГИИ    2015  ГОД</t>
  </si>
  <si>
    <t>Факт 2015г</t>
  </si>
  <si>
    <t>2015г</t>
  </si>
  <si>
    <t>тыс.кВтч</t>
  </si>
  <si>
    <t>приказ ФСТ</t>
  </si>
  <si>
    <t xml:space="preserve">в тарифе </t>
  </si>
  <si>
    <t>Утверждено :</t>
  </si>
  <si>
    <t>в т.ч. СН-1 (кВтч)</t>
  </si>
  <si>
    <t>в т.ч. СН-2 (кВтч)</t>
  </si>
  <si>
    <t>в т.ч. НН (кВтч)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</si>
</sst>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35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190" fontId="3" fillId="35" borderId="14" xfId="0" applyNumberFormat="1" applyFont="1" applyFill="1" applyBorder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2" fillId="0" borderId="16" xfId="0" applyNumberFormat="1" applyFont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3" fillId="34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37"/>
  <sheetViews>
    <sheetView tabSelected="1" view="pageBreakPreview" zoomScale="60" zoomScaleNormal="75" zoomScalePageLayoutView="0" workbookViewId="0" topLeftCell="A1">
      <selection activeCell="M33" sqref="M33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6" max="16" width="12.00390625" style="0" bestFit="1" customWidth="1"/>
    <col min="17" max="17" width="10.8515625" style="0" bestFit="1" customWidth="1"/>
  </cols>
  <sheetData>
    <row r="1" spans="1:14" ht="41.25" customHeight="1">
      <c r="A1" s="43" t="s">
        <v>24</v>
      </c>
      <c r="B1" s="43"/>
      <c r="C1" s="43"/>
      <c r="D1" s="43"/>
      <c r="E1" s="1"/>
      <c r="F1" s="1"/>
      <c r="G1" s="1"/>
      <c r="H1" s="1"/>
      <c r="I1" s="1"/>
      <c r="J1" s="1"/>
      <c r="K1" s="30" t="s">
        <v>30</v>
      </c>
      <c r="L1" s="1"/>
      <c r="M1" s="1"/>
      <c r="N1" s="1"/>
    </row>
    <row r="2" spans="1:14" ht="62.25" customHeight="1">
      <c r="A2" s="44" t="s">
        <v>31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2"/>
      <c r="N2" s="2"/>
    </row>
    <row r="3" spans="1:14" ht="19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39" t="s">
        <v>21</v>
      </c>
      <c r="B4" s="41" t="s">
        <v>32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37.5" customHeight="1">
      <c r="A5" s="40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33</v>
      </c>
    </row>
    <row r="6" spans="1:14" ht="15.75" customHeight="1">
      <c r="A6" s="7" t="s">
        <v>4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6" ht="19.5" customHeight="1">
      <c r="A7" s="20" t="s">
        <v>26</v>
      </c>
      <c r="B7" s="26">
        <f>B8+B9+B10</f>
        <v>13318919</v>
      </c>
      <c r="C7" s="26">
        <f aca="true" t="shared" si="0" ref="C7:M7">C8+C9+C10</f>
        <v>11205734</v>
      </c>
      <c r="D7" s="26">
        <f t="shared" si="0"/>
        <v>11325453</v>
      </c>
      <c r="E7" s="26">
        <f t="shared" si="0"/>
        <v>9911782</v>
      </c>
      <c r="F7" s="26">
        <f t="shared" si="0"/>
        <v>9230198</v>
      </c>
      <c r="G7" s="26">
        <f t="shared" si="0"/>
        <v>9613841</v>
      </c>
      <c r="H7" s="26">
        <f t="shared" si="0"/>
        <v>9534101</v>
      </c>
      <c r="I7" s="26">
        <f t="shared" si="0"/>
        <v>9009206</v>
      </c>
      <c r="J7" s="26">
        <f t="shared" si="0"/>
        <v>10828673</v>
      </c>
      <c r="K7" s="26">
        <f t="shared" si="0"/>
        <v>10953186</v>
      </c>
      <c r="L7" s="26">
        <f t="shared" si="0"/>
        <v>11822263</v>
      </c>
      <c r="M7" s="26">
        <f t="shared" si="0"/>
        <v>13113475</v>
      </c>
      <c r="N7" s="9">
        <f aca="true" t="shared" si="1" ref="N7:N19">SUM(B7:M7)</f>
        <v>129866831</v>
      </c>
      <c r="P7" s="32"/>
    </row>
    <row r="8" spans="1:14" ht="19.5" customHeight="1" outlineLevel="1">
      <c r="A8" s="21" t="s">
        <v>19</v>
      </c>
      <c r="B8" s="10">
        <v>8592912</v>
      </c>
      <c r="C8" s="10">
        <v>7102182</v>
      </c>
      <c r="D8" s="10">
        <v>7306743</v>
      </c>
      <c r="E8" s="10">
        <v>6433574</v>
      </c>
      <c r="F8" s="10">
        <v>6055173</v>
      </c>
      <c r="G8" s="10">
        <v>6218425</v>
      </c>
      <c r="H8" s="10">
        <v>6247517</v>
      </c>
      <c r="I8" s="10">
        <v>5947329</v>
      </c>
      <c r="J8" s="10">
        <v>7092593</v>
      </c>
      <c r="K8" s="10">
        <v>7165659</v>
      </c>
      <c r="L8" s="10">
        <v>7635252</v>
      </c>
      <c r="M8" s="10">
        <v>8315340</v>
      </c>
      <c r="N8" s="8">
        <f t="shared" si="1"/>
        <v>84112699</v>
      </c>
    </row>
    <row r="9" spans="1:14" ht="19.5" customHeight="1" outlineLevel="1">
      <c r="A9" s="21" t="s">
        <v>22</v>
      </c>
      <c r="B9" s="10">
        <v>4672899</v>
      </c>
      <c r="C9" s="10">
        <v>4041941</v>
      </c>
      <c r="D9" s="10">
        <v>3972691</v>
      </c>
      <c r="E9" s="10">
        <v>3439506</v>
      </c>
      <c r="F9" s="10">
        <v>3123538</v>
      </c>
      <c r="G9" s="10">
        <v>3351657</v>
      </c>
      <c r="H9" s="10">
        <v>3232532</v>
      </c>
      <c r="I9" s="10">
        <v>3018890</v>
      </c>
      <c r="J9" s="10">
        <v>3687750</v>
      </c>
      <c r="K9" s="10">
        <v>3735134</v>
      </c>
      <c r="L9" s="10">
        <v>4138554</v>
      </c>
      <c r="M9" s="10">
        <v>4660520</v>
      </c>
      <c r="N9" s="8">
        <f t="shared" si="1"/>
        <v>45075612</v>
      </c>
    </row>
    <row r="10" spans="1:14" ht="19.5" customHeight="1" outlineLevel="1">
      <c r="A10" s="21" t="s">
        <v>0</v>
      </c>
      <c r="B10" s="10">
        <v>53108</v>
      </c>
      <c r="C10" s="10">
        <v>61611</v>
      </c>
      <c r="D10" s="10">
        <v>46019</v>
      </c>
      <c r="E10" s="10">
        <v>38702</v>
      </c>
      <c r="F10" s="10">
        <v>51487</v>
      </c>
      <c r="G10" s="10">
        <v>43759</v>
      </c>
      <c r="H10" s="10">
        <v>54052</v>
      </c>
      <c r="I10" s="10">
        <v>42987</v>
      </c>
      <c r="J10" s="10">
        <v>48330</v>
      </c>
      <c r="K10" s="10">
        <v>52393</v>
      </c>
      <c r="L10" s="10">
        <v>48457</v>
      </c>
      <c r="M10" s="10">
        <v>137615</v>
      </c>
      <c r="N10" s="8">
        <f t="shared" si="1"/>
        <v>678520</v>
      </c>
    </row>
    <row r="11" spans="1:14" ht="19.5" customHeight="1" outlineLevel="1">
      <c r="A11" s="22" t="s">
        <v>25</v>
      </c>
      <c r="B11" s="27">
        <f>SUM(B12:B15)</f>
        <v>89992</v>
      </c>
      <c r="C11" s="27">
        <f aca="true" t="shared" si="2" ref="C11:M11">SUM(C12:C15)</f>
        <v>78827</v>
      </c>
      <c r="D11" s="27">
        <f t="shared" si="2"/>
        <v>62738</v>
      </c>
      <c r="E11" s="27">
        <f t="shared" si="2"/>
        <v>53333</v>
      </c>
      <c r="F11" s="27">
        <f t="shared" si="2"/>
        <v>30135</v>
      </c>
      <c r="G11" s="27">
        <f t="shared" si="2"/>
        <v>20900</v>
      </c>
      <c r="H11" s="27">
        <f t="shared" si="2"/>
        <v>21920</v>
      </c>
      <c r="I11" s="27">
        <f t="shared" si="2"/>
        <v>17713</v>
      </c>
      <c r="J11" s="27">
        <f t="shared" si="2"/>
        <v>27914</v>
      </c>
      <c r="K11" s="27">
        <f t="shared" si="2"/>
        <v>42994</v>
      </c>
      <c r="L11" s="27">
        <f t="shared" si="2"/>
        <v>57766</v>
      </c>
      <c r="M11" s="27">
        <f t="shared" si="2"/>
        <v>76307</v>
      </c>
      <c r="N11" s="9">
        <f>SUM(N12:N15)</f>
        <v>580539</v>
      </c>
    </row>
    <row r="12" spans="1:14" ht="19.5" customHeight="1" outlineLevel="1">
      <c r="A12" s="21" t="s">
        <v>19</v>
      </c>
      <c r="B12" s="10">
        <v>80959</v>
      </c>
      <c r="C12" s="10">
        <v>69628</v>
      </c>
      <c r="D12" s="10">
        <v>53297</v>
      </c>
      <c r="E12" s="10">
        <v>45352</v>
      </c>
      <c r="F12" s="10">
        <v>24471</v>
      </c>
      <c r="G12" s="10">
        <v>17687</v>
      </c>
      <c r="H12" s="10">
        <v>17243</v>
      </c>
      <c r="I12" s="10">
        <v>14436</v>
      </c>
      <c r="J12" s="10">
        <v>23419</v>
      </c>
      <c r="K12" s="10">
        <v>36228</v>
      </c>
      <c r="L12" s="10">
        <v>50555</v>
      </c>
      <c r="M12" s="10">
        <v>66531</v>
      </c>
      <c r="N12" s="8">
        <f t="shared" si="1"/>
        <v>499806</v>
      </c>
    </row>
    <row r="13" spans="1:14" ht="19.5" customHeight="1" outlineLevel="1">
      <c r="A13" s="21" t="s">
        <v>22</v>
      </c>
      <c r="B13" s="10">
        <v>9033</v>
      </c>
      <c r="C13" s="10">
        <v>9199</v>
      </c>
      <c r="D13" s="10">
        <v>9441</v>
      </c>
      <c r="E13" s="10">
        <v>7981</v>
      </c>
      <c r="F13" s="10">
        <v>5664</v>
      </c>
      <c r="G13" s="10">
        <v>3213</v>
      </c>
      <c r="H13" s="10">
        <v>4677</v>
      </c>
      <c r="I13" s="10">
        <v>3277</v>
      </c>
      <c r="J13" s="10">
        <v>4495</v>
      </c>
      <c r="K13" s="10">
        <v>6766</v>
      </c>
      <c r="L13" s="10">
        <v>7211</v>
      </c>
      <c r="M13" s="10">
        <v>9776</v>
      </c>
      <c r="N13" s="8">
        <f t="shared" si="1"/>
        <v>80733</v>
      </c>
    </row>
    <row r="14" spans="1:14" ht="19.5" customHeight="1" outlineLevel="1">
      <c r="A14" s="21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1"/>
        <v>0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1"/>
        <v>0</v>
      </c>
    </row>
    <row r="16" spans="1:14" ht="19.5" customHeight="1">
      <c r="A16" s="23" t="s">
        <v>20</v>
      </c>
      <c r="B16" s="11">
        <f aca="true" t="shared" si="3" ref="B16:M16">+B18+B19+B20+B21+B22+B23</f>
        <v>12719982</v>
      </c>
      <c r="C16" s="11">
        <f t="shared" si="3"/>
        <v>10282139</v>
      </c>
      <c r="D16" s="11">
        <f t="shared" si="3"/>
        <v>9954157</v>
      </c>
      <c r="E16" s="11">
        <f t="shared" si="3"/>
        <v>9036151</v>
      </c>
      <c r="F16" s="11">
        <f t="shared" si="3"/>
        <v>8215800</v>
      </c>
      <c r="G16" s="11">
        <f t="shared" si="3"/>
        <v>8939900</v>
      </c>
      <c r="H16" s="11">
        <f t="shared" si="3"/>
        <v>8456758</v>
      </c>
      <c r="I16" s="11">
        <f t="shared" si="3"/>
        <v>8250054</v>
      </c>
      <c r="J16" s="11">
        <f t="shared" si="3"/>
        <v>10010174</v>
      </c>
      <c r="K16" s="11">
        <f t="shared" si="3"/>
        <v>9516755</v>
      </c>
      <c r="L16" s="11">
        <f t="shared" si="3"/>
        <v>10527354</v>
      </c>
      <c r="M16" s="11">
        <f t="shared" si="3"/>
        <v>11149330</v>
      </c>
      <c r="N16" s="8">
        <f t="shared" si="1"/>
        <v>117058554</v>
      </c>
    </row>
    <row r="17" spans="1:14" ht="19.5" customHeight="1">
      <c r="A17" s="24" t="s">
        <v>27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1"/>
        <v>0</v>
      </c>
    </row>
    <row r="18" spans="1:14" ht="19.5" customHeight="1">
      <c r="A18" s="21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>
        <f aca="true" t="shared" si="4" ref="N18:N23">SUM(B18:M18)</f>
        <v>0</v>
      </c>
    </row>
    <row r="19" spans="1:14" ht="19.5" customHeight="1">
      <c r="A19" s="21" t="s">
        <v>22</v>
      </c>
      <c r="B19" s="13">
        <v>11110</v>
      </c>
      <c r="C19" s="13">
        <v>6265</v>
      </c>
      <c r="D19" s="13">
        <v>7525</v>
      </c>
      <c r="E19" s="13">
        <v>10737</v>
      </c>
      <c r="F19" s="13">
        <v>6833</v>
      </c>
      <c r="G19" s="13">
        <v>7523</v>
      </c>
      <c r="H19" s="13">
        <v>7588</v>
      </c>
      <c r="I19" s="13">
        <v>19746</v>
      </c>
      <c r="J19" s="13">
        <v>13654</v>
      </c>
      <c r="K19" s="13">
        <v>12840</v>
      </c>
      <c r="L19" s="13">
        <v>15831</v>
      </c>
      <c r="M19" s="13">
        <v>14820</v>
      </c>
      <c r="N19" s="8">
        <f t="shared" si="1"/>
        <v>134472</v>
      </c>
    </row>
    <row r="20" spans="1:14" ht="19.5" customHeight="1">
      <c r="A20" s="21" t="s">
        <v>0</v>
      </c>
      <c r="B20" s="14">
        <v>3665050</v>
      </c>
      <c r="C20" s="14">
        <v>3172461</v>
      </c>
      <c r="D20" s="14">
        <f>2934483</f>
        <v>2934483</v>
      </c>
      <c r="E20" s="14">
        <v>2632483</v>
      </c>
      <c r="F20" s="14">
        <v>2257398</v>
      </c>
      <c r="G20" s="14">
        <v>1962554</v>
      </c>
      <c r="H20" s="14">
        <v>1762942</v>
      </c>
      <c r="I20" s="14">
        <f>1867067+5283</f>
        <v>1872350</v>
      </c>
      <c r="J20" s="14">
        <f>2190276+27665</f>
        <v>2217941</v>
      </c>
      <c r="K20" s="14">
        <v>2841200</v>
      </c>
      <c r="L20" s="14">
        <v>3129998</v>
      </c>
      <c r="M20" s="14">
        <v>3378433</v>
      </c>
      <c r="N20" s="8">
        <f t="shared" si="4"/>
        <v>31827293</v>
      </c>
    </row>
    <row r="21" spans="1:14" ht="19.5" customHeight="1">
      <c r="A21" s="21" t="s">
        <v>1</v>
      </c>
      <c r="B21" s="14">
        <f>1350729+764904</f>
        <v>2115633</v>
      </c>
      <c r="C21" s="14">
        <f>1324990+721837</f>
        <v>2046827</v>
      </c>
      <c r="D21" s="14">
        <v>1769541</v>
      </c>
      <c r="E21" s="14">
        <f>1786818</f>
        <v>1786818</v>
      </c>
      <c r="F21" s="14">
        <v>1542070</v>
      </c>
      <c r="G21" s="14">
        <f>1589194</f>
        <v>1589194</v>
      </c>
      <c r="H21" s="14">
        <v>1563093</v>
      </c>
      <c r="I21" s="14">
        <v>1455550</v>
      </c>
      <c r="J21" s="14">
        <f>1697774</f>
        <v>1697774</v>
      </c>
      <c r="K21" s="14">
        <v>1666542</v>
      </c>
      <c r="L21" s="14">
        <v>1962784</v>
      </c>
      <c r="M21" s="14">
        <v>2044368</v>
      </c>
      <c r="N21" s="8">
        <f t="shared" si="4"/>
        <v>21240194</v>
      </c>
    </row>
    <row r="22" spans="1:14" ht="19.5" customHeight="1">
      <c r="A22" s="21" t="s">
        <v>23</v>
      </c>
      <c r="B22" s="14">
        <v>335344</v>
      </c>
      <c r="C22" s="14">
        <v>294616</v>
      </c>
      <c r="D22" s="14">
        <v>295591</v>
      </c>
      <c r="E22" s="14">
        <v>214703</v>
      </c>
      <c r="F22" s="14">
        <v>210403</v>
      </c>
      <c r="G22" s="14">
        <v>219959</v>
      </c>
      <c r="H22" s="14">
        <v>158041</v>
      </c>
      <c r="I22" s="14">
        <v>148652</v>
      </c>
      <c r="J22" s="14">
        <v>233316</v>
      </c>
      <c r="K22" s="14">
        <v>207095</v>
      </c>
      <c r="L22" s="14">
        <v>229957</v>
      </c>
      <c r="M22" s="14">
        <v>323022</v>
      </c>
      <c r="N22" s="8">
        <f t="shared" si="4"/>
        <v>2870699</v>
      </c>
    </row>
    <row r="23" spans="1:14" ht="19.5" customHeight="1">
      <c r="A23" s="21" t="s">
        <v>2</v>
      </c>
      <c r="B23" s="14">
        <v>6592845</v>
      </c>
      <c r="C23" s="14">
        <v>4761970</v>
      </c>
      <c r="D23" s="14">
        <v>4947017</v>
      </c>
      <c r="E23" s="14">
        <v>4391410</v>
      </c>
      <c r="F23" s="14">
        <v>4199096</v>
      </c>
      <c r="G23" s="14">
        <v>5160670</v>
      </c>
      <c r="H23" s="14">
        <v>4965094</v>
      </c>
      <c r="I23" s="14">
        <v>4753756</v>
      </c>
      <c r="J23" s="14">
        <v>5847489</v>
      </c>
      <c r="K23" s="14">
        <v>4789078</v>
      </c>
      <c r="L23" s="14">
        <v>5188784</v>
      </c>
      <c r="M23" s="14">
        <v>5388687</v>
      </c>
      <c r="N23" s="8">
        <f t="shared" si="4"/>
        <v>60985896</v>
      </c>
    </row>
    <row r="24" spans="1:17" ht="19.5" customHeight="1">
      <c r="A24" s="23" t="s">
        <v>29</v>
      </c>
      <c r="B24" s="11">
        <f>B7-B11-B16</f>
        <v>508945</v>
      </c>
      <c r="C24" s="11">
        <f aca="true" t="shared" si="5" ref="C24:N24">C7-C11-C16</f>
        <v>844768</v>
      </c>
      <c r="D24" s="11">
        <f t="shared" si="5"/>
        <v>1308558</v>
      </c>
      <c r="E24" s="11">
        <f t="shared" si="5"/>
        <v>822298</v>
      </c>
      <c r="F24" s="11">
        <f t="shared" si="5"/>
        <v>984263</v>
      </c>
      <c r="G24" s="11">
        <f t="shared" si="5"/>
        <v>653041</v>
      </c>
      <c r="H24" s="11">
        <f t="shared" si="5"/>
        <v>1055423</v>
      </c>
      <c r="I24" s="11">
        <f t="shared" si="5"/>
        <v>741439</v>
      </c>
      <c r="J24" s="11">
        <f t="shared" si="5"/>
        <v>790585</v>
      </c>
      <c r="K24" s="11">
        <f t="shared" si="5"/>
        <v>1393437</v>
      </c>
      <c r="L24" s="11">
        <f t="shared" si="5"/>
        <v>1237143</v>
      </c>
      <c r="M24" s="11">
        <f t="shared" si="5"/>
        <v>1887838</v>
      </c>
      <c r="N24" s="11">
        <f t="shared" si="5"/>
        <v>12227738</v>
      </c>
      <c r="P24" t="s">
        <v>37</v>
      </c>
      <c r="Q24" s="33"/>
    </row>
    <row r="25" spans="1:17" ht="19.5" customHeight="1">
      <c r="A25" s="37" t="s">
        <v>38</v>
      </c>
      <c r="B25" s="13">
        <v>40418</v>
      </c>
      <c r="C25" s="13">
        <v>35626</v>
      </c>
      <c r="D25" s="13">
        <v>34766</v>
      </c>
      <c r="E25" s="13">
        <v>30346</v>
      </c>
      <c r="F25" s="13">
        <v>28060</v>
      </c>
      <c r="G25" s="13">
        <v>31414</v>
      </c>
      <c r="H25" s="13">
        <v>31199</v>
      </c>
      <c r="I25" s="13">
        <v>28288</v>
      </c>
      <c r="J25" s="13">
        <v>34636</v>
      </c>
      <c r="K25" s="13">
        <v>33182</v>
      </c>
      <c r="L25" s="13">
        <v>36026</v>
      </c>
      <c r="M25" s="13">
        <v>40470</v>
      </c>
      <c r="N25" s="38">
        <f>SUM(B25:M25)</f>
        <v>404431</v>
      </c>
      <c r="Q25" s="33"/>
    </row>
    <row r="26" spans="1:17" ht="19.5" customHeight="1">
      <c r="A26" s="37" t="s">
        <v>39</v>
      </c>
      <c r="B26" s="13">
        <v>215158</v>
      </c>
      <c r="C26" s="13">
        <v>307385</v>
      </c>
      <c r="D26" s="13">
        <v>584233</v>
      </c>
      <c r="E26" s="13">
        <v>298021</v>
      </c>
      <c r="F26" s="13">
        <v>320814</v>
      </c>
      <c r="G26" s="13">
        <v>332741</v>
      </c>
      <c r="H26" s="13">
        <v>423004</v>
      </c>
      <c r="I26" s="13">
        <v>232945</v>
      </c>
      <c r="J26" s="13">
        <v>434080</v>
      </c>
      <c r="K26" s="13">
        <v>407109</v>
      </c>
      <c r="L26" s="13">
        <v>501974</v>
      </c>
      <c r="M26" s="13">
        <v>623285</v>
      </c>
      <c r="N26" s="38">
        <f>SUM(B26:M26)</f>
        <v>4680749</v>
      </c>
      <c r="Q26" s="33"/>
    </row>
    <row r="27" spans="1:17" ht="19.5" customHeight="1">
      <c r="A27" s="37" t="s">
        <v>40</v>
      </c>
      <c r="B27" s="13">
        <v>253369</v>
      </c>
      <c r="C27" s="13">
        <v>501757</v>
      </c>
      <c r="D27" s="13">
        <v>689559</v>
      </c>
      <c r="E27" s="13">
        <v>493931</v>
      </c>
      <c r="F27" s="13">
        <v>635389</v>
      </c>
      <c r="G27" s="13">
        <v>288886</v>
      </c>
      <c r="H27" s="13">
        <v>601220</v>
      </c>
      <c r="I27" s="13">
        <v>480206</v>
      </c>
      <c r="J27" s="13">
        <v>321869</v>
      </c>
      <c r="K27" s="13">
        <v>953146</v>
      </c>
      <c r="L27" s="13">
        <v>699143</v>
      </c>
      <c r="M27" s="13">
        <v>1224083</v>
      </c>
      <c r="N27" s="38">
        <f>SUM(B27:M27)</f>
        <v>7142558</v>
      </c>
      <c r="Q27" s="33"/>
    </row>
    <row r="28" spans="1:19" ht="19.5" customHeight="1">
      <c r="A28" s="24" t="s">
        <v>5</v>
      </c>
      <c r="B28" s="15">
        <v>508945</v>
      </c>
      <c r="C28" s="15">
        <v>844768</v>
      </c>
      <c r="D28" s="15">
        <v>1131700</v>
      </c>
      <c r="E28" s="15">
        <v>822298</v>
      </c>
      <c r="F28" s="15">
        <v>841000</v>
      </c>
      <c r="G28" s="15">
        <v>653041</v>
      </c>
      <c r="H28" s="15">
        <v>727300</v>
      </c>
      <c r="I28" s="15">
        <v>741439</v>
      </c>
      <c r="J28" s="15">
        <v>790585</v>
      </c>
      <c r="K28" s="15">
        <v>1048500</v>
      </c>
      <c r="L28" s="15">
        <v>1122400</v>
      </c>
      <c r="M28" s="15">
        <v>1221200</v>
      </c>
      <c r="N28" s="8">
        <f>SUM(B28:M28)</f>
        <v>10453176</v>
      </c>
      <c r="P28" s="34">
        <v>12034.1</v>
      </c>
      <c r="Q28" s="35" t="s">
        <v>34</v>
      </c>
      <c r="R28" s="36" t="s">
        <v>35</v>
      </c>
      <c r="S28" s="36"/>
    </row>
    <row r="29" spans="1:19" ht="19.5" customHeight="1">
      <c r="A29" s="25" t="s">
        <v>28</v>
      </c>
      <c r="B29" s="28">
        <f aca="true" t="shared" si="6" ref="B29:N29">B28/B7*100</f>
        <v>3.8212185238156335</v>
      </c>
      <c r="C29" s="28">
        <f t="shared" si="6"/>
        <v>7.538711877329946</v>
      </c>
      <c r="D29" s="28">
        <f t="shared" si="6"/>
        <v>9.99253628088872</v>
      </c>
      <c r="E29" s="28">
        <f t="shared" si="6"/>
        <v>8.296167127162402</v>
      </c>
      <c r="F29" s="28">
        <f t="shared" si="6"/>
        <v>9.111397176961967</v>
      </c>
      <c r="G29" s="28">
        <f t="shared" si="6"/>
        <v>6.792716875596342</v>
      </c>
      <c r="H29" s="28">
        <f t="shared" si="6"/>
        <v>7.628406705571926</v>
      </c>
      <c r="I29" s="28">
        <f t="shared" si="6"/>
        <v>8.229792947347413</v>
      </c>
      <c r="J29" s="28">
        <f t="shared" si="6"/>
        <v>7.3008484049707665</v>
      </c>
      <c r="K29" s="28">
        <f t="shared" si="6"/>
        <v>9.572557244987896</v>
      </c>
      <c r="L29" s="28">
        <f t="shared" si="6"/>
        <v>9.493952215409182</v>
      </c>
      <c r="M29" s="28">
        <f t="shared" si="6"/>
        <v>9.312558265448327</v>
      </c>
      <c r="N29" s="29">
        <f t="shared" si="6"/>
        <v>8.04914997887336</v>
      </c>
      <c r="P29" s="36">
        <v>11506</v>
      </c>
      <c r="Q29" s="36" t="s">
        <v>34</v>
      </c>
      <c r="R29" s="36" t="s">
        <v>36</v>
      </c>
      <c r="S29" s="36"/>
    </row>
    <row r="30" spans="1:17" ht="19.5" customHeight="1">
      <c r="A30" s="24" t="s">
        <v>6</v>
      </c>
      <c r="B30" s="15">
        <f>B24-B28</f>
        <v>0</v>
      </c>
      <c r="C30" s="15">
        <f aca="true" t="shared" si="7" ref="C30:M30">IF(C24&gt;C28,C24-C28,0)</f>
        <v>0</v>
      </c>
      <c r="D30" s="15">
        <f t="shared" si="7"/>
        <v>176858</v>
      </c>
      <c r="E30" s="15">
        <f t="shared" si="7"/>
        <v>0</v>
      </c>
      <c r="F30" s="15">
        <f t="shared" si="7"/>
        <v>143263</v>
      </c>
      <c r="G30" s="15">
        <f t="shared" si="7"/>
        <v>0</v>
      </c>
      <c r="H30" s="15">
        <f t="shared" si="7"/>
        <v>328123</v>
      </c>
      <c r="I30" s="15">
        <f t="shared" si="7"/>
        <v>0</v>
      </c>
      <c r="J30" s="15">
        <f t="shared" si="7"/>
        <v>0</v>
      </c>
      <c r="K30" s="15">
        <f t="shared" si="7"/>
        <v>344937</v>
      </c>
      <c r="L30" s="15">
        <f t="shared" si="7"/>
        <v>114743</v>
      </c>
      <c r="M30" s="15">
        <f t="shared" si="7"/>
        <v>666638</v>
      </c>
      <c r="N30" s="8">
        <f>SUM(B30:M30)</f>
        <v>1774562</v>
      </c>
      <c r="Q30" s="31"/>
    </row>
    <row r="31" spans="1:15" ht="19.5" customHeight="1">
      <c r="A31" s="25" t="s">
        <v>28</v>
      </c>
      <c r="B31" s="28">
        <f aca="true" t="shared" si="8" ref="B31:M31">B30/B7*100</f>
        <v>0</v>
      </c>
      <c r="C31" s="28">
        <f t="shared" si="8"/>
        <v>0</v>
      </c>
      <c r="D31" s="28">
        <f t="shared" si="8"/>
        <v>1.5615975802469004</v>
      </c>
      <c r="E31" s="28">
        <f t="shared" si="8"/>
        <v>0</v>
      </c>
      <c r="F31" s="28">
        <f t="shared" si="8"/>
        <v>1.5521118831903715</v>
      </c>
      <c r="G31" s="28">
        <f t="shared" si="8"/>
        <v>0</v>
      </c>
      <c r="H31" s="28">
        <f t="shared" si="8"/>
        <v>3.441572519527536</v>
      </c>
      <c r="I31" s="28">
        <f t="shared" si="8"/>
        <v>0</v>
      </c>
      <c r="J31" s="28">
        <f t="shared" si="8"/>
        <v>0</v>
      </c>
      <c r="K31" s="28">
        <f t="shared" si="8"/>
        <v>3.149193303208765</v>
      </c>
      <c r="L31" s="28">
        <f t="shared" si="8"/>
        <v>0.9705671409949178</v>
      </c>
      <c r="M31" s="28">
        <f t="shared" si="8"/>
        <v>5.0836105608925175</v>
      </c>
      <c r="N31" s="29">
        <f>N30/N7*100</f>
        <v>1.3664474495416001</v>
      </c>
      <c r="O31" s="19"/>
    </row>
    <row r="32" spans="1:14" ht="40.5" customHeight="1">
      <c r="A32" s="24" t="s">
        <v>3</v>
      </c>
      <c r="B32" s="16">
        <f aca="true" t="shared" si="9" ref="B32:N32">+IF(B7=0,"-",B24/B7)</f>
        <v>0.03821218523815634</v>
      </c>
      <c r="C32" s="16">
        <f t="shared" si="9"/>
        <v>0.07538711877329946</v>
      </c>
      <c r="D32" s="16">
        <f t="shared" si="9"/>
        <v>0.11554133861135621</v>
      </c>
      <c r="E32" s="16">
        <f t="shared" si="9"/>
        <v>0.08296167127162402</v>
      </c>
      <c r="F32" s="16">
        <f t="shared" si="9"/>
        <v>0.10663509060152339</v>
      </c>
      <c r="G32" s="16">
        <f t="shared" si="9"/>
        <v>0.06792716875596341</v>
      </c>
      <c r="H32" s="16">
        <f t="shared" si="9"/>
        <v>0.11069979225099462</v>
      </c>
      <c r="I32" s="16">
        <f t="shared" si="9"/>
        <v>0.08229792947347413</v>
      </c>
      <c r="J32" s="16">
        <f t="shared" si="9"/>
        <v>0.07300848404970767</v>
      </c>
      <c r="K32" s="16">
        <f t="shared" si="9"/>
        <v>0.12721750548196661</v>
      </c>
      <c r="L32" s="16">
        <f t="shared" si="9"/>
        <v>0.10464519356404099</v>
      </c>
      <c r="M32" s="16">
        <f>+IF(M7=0,"-",M24/M7)</f>
        <v>0.14396168826340844</v>
      </c>
      <c r="N32" s="17">
        <f t="shared" si="9"/>
        <v>0.09415597428414958</v>
      </c>
    </row>
    <row r="35" ht="15">
      <c r="N35" s="31"/>
    </row>
    <row r="36" ht="15">
      <c r="N36" s="31"/>
    </row>
    <row r="37" ht="15">
      <c r="A37" s="18"/>
    </row>
  </sheetData>
  <sheetProtection/>
  <mergeCells count="5">
    <mergeCell ref="A4:A5"/>
    <mergeCell ref="B4:N4"/>
    <mergeCell ref="A1:D1"/>
    <mergeCell ref="A2:H2"/>
    <mergeCell ref="B6:N6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2015-11-11T08:49:49Z</cp:lastPrinted>
  <dcterms:created xsi:type="dcterms:W3CDTF">2009-03-31T06:53:37Z</dcterms:created>
  <dcterms:modified xsi:type="dcterms:W3CDTF">2018-09-13T08:44:33Z</dcterms:modified>
  <cp:category/>
  <cp:version/>
  <cp:contentType/>
  <cp:contentStatus/>
</cp:coreProperties>
</file>